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mp\Kofi\"/>
    </mc:Choice>
  </mc:AlternateContent>
  <bookViews>
    <workbookView xWindow="-105" yWindow="-105" windowWidth="23250" windowHeight="12570" tabRatio="871" activeTab="9"/>
  </bookViews>
  <sheets>
    <sheet name="Readme" sheetId="18" r:id="rId1"/>
    <sheet name="RC" sheetId="13" r:id="rId2"/>
    <sheet name="LC" sheetId="12" r:id="rId3"/>
    <sheet name="Other" sheetId="15" r:id="rId4"/>
    <sheet name="TC vs. Energy" sheetId="14" r:id="rId5"/>
    <sheet name="Lifetime TC vs. Energy" sheetId="16" r:id="rId6"/>
    <sheet name="TC vs. Tech" sheetId="19" r:id="rId7"/>
    <sheet name="TC vs Trims" sheetId="17" r:id="rId8"/>
    <sheet name="Jitter vs. Power" sheetId="11" r:id="rId9"/>
    <sheet name="TC vs. Energy (RC Arch.)" sheetId="4" r:id="rId1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4" l="1"/>
  <c r="C66" i="4"/>
  <c r="B66" i="4"/>
  <c r="A66" i="4"/>
  <c r="D65" i="4"/>
  <c r="C65" i="4"/>
  <c r="B65" i="4"/>
  <c r="A65" i="4"/>
  <c r="D64" i="4"/>
  <c r="C64" i="4"/>
  <c r="B64" i="4"/>
  <c r="A64" i="4"/>
  <c r="D63" i="4"/>
  <c r="C63" i="4"/>
  <c r="B63" i="4"/>
  <c r="A63" i="4"/>
  <c r="D62" i="4"/>
  <c r="C62" i="4"/>
  <c r="B62" i="4"/>
  <c r="A62" i="4"/>
  <c r="D61" i="4"/>
  <c r="C61" i="4"/>
  <c r="B61" i="4"/>
  <c r="A61" i="4"/>
  <c r="D60" i="4"/>
  <c r="C60" i="4"/>
  <c r="B60" i="4"/>
  <c r="A60" i="4"/>
  <c r="D59" i="4"/>
  <c r="C59" i="4"/>
  <c r="B59" i="4"/>
  <c r="A59" i="4"/>
  <c r="D58" i="4"/>
  <c r="C58" i="4"/>
  <c r="B58" i="4"/>
  <c r="A58" i="4"/>
  <c r="D57" i="4"/>
  <c r="C57" i="4"/>
  <c r="B57" i="4"/>
  <c r="A57" i="4"/>
  <c r="D56" i="4"/>
  <c r="C56" i="4"/>
  <c r="B56" i="4"/>
  <c r="A56" i="4"/>
  <c r="D55" i="4"/>
  <c r="C55" i="4"/>
  <c r="B55" i="4"/>
  <c r="A55" i="4"/>
  <c r="D54" i="4"/>
  <c r="C54" i="4"/>
  <c r="B54" i="4"/>
  <c r="A54" i="4"/>
  <c r="D53" i="4"/>
  <c r="C53" i="4"/>
  <c r="B53" i="4"/>
  <c r="A53" i="4"/>
  <c r="D52" i="4"/>
  <c r="C52" i="4"/>
  <c r="B52" i="4"/>
  <c r="A52" i="4"/>
  <c r="D51" i="4"/>
  <c r="C51" i="4"/>
  <c r="B51" i="4"/>
  <c r="A51" i="4"/>
  <c r="D50" i="4"/>
  <c r="C50" i="4"/>
  <c r="B50" i="4"/>
  <c r="A50" i="4"/>
  <c r="D49" i="4"/>
  <c r="C49" i="4"/>
  <c r="B49" i="4"/>
  <c r="A49" i="4"/>
  <c r="D48" i="4"/>
  <c r="C48" i="4"/>
  <c r="B48" i="4"/>
  <c r="A48" i="4"/>
  <c r="D47" i="4"/>
  <c r="C47" i="4"/>
  <c r="B47" i="4"/>
  <c r="A47" i="4"/>
  <c r="D46" i="4"/>
  <c r="C46" i="4"/>
  <c r="B46" i="4"/>
  <c r="A46" i="4"/>
  <c r="D45" i="4"/>
  <c r="C45" i="4"/>
  <c r="B45" i="4"/>
  <c r="A45" i="4"/>
  <c r="D44" i="4"/>
  <c r="C44" i="4"/>
  <c r="B44" i="4"/>
  <c r="A44" i="4"/>
  <c r="D43" i="4"/>
  <c r="C43" i="4"/>
  <c r="B43" i="4"/>
  <c r="A43" i="4"/>
  <c r="D42" i="4"/>
  <c r="C42" i="4"/>
  <c r="B42" i="4"/>
  <c r="A42" i="4"/>
  <c r="Z43" i="13"/>
  <c r="T43" i="13"/>
  <c r="Q43" i="13"/>
  <c r="M43" i="13"/>
  <c r="C41" i="4"/>
  <c r="C40" i="4"/>
  <c r="B40" i="4"/>
  <c r="B39" i="4"/>
  <c r="C38" i="4"/>
  <c r="B38" i="4"/>
  <c r="B37" i="4"/>
  <c r="C36" i="4"/>
  <c r="B36" i="4"/>
  <c r="C35" i="4"/>
  <c r="B35" i="4"/>
  <c r="C34" i="4"/>
  <c r="B34" i="4"/>
  <c r="C33" i="4"/>
  <c r="B33" i="4"/>
  <c r="C32" i="4"/>
  <c r="B32" i="4"/>
  <c r="C31" i="4"/>
  <c r="B31" i="4"/>
  <c r="C30" i="4"/>
  <c r="B30" i="4"/>
  <c r="C29" i="4"/>
  <c r="B29" i="4"/>
  <c r="C28" i="4"/>
  <c r="B28" i="4"/>
  <c r="C27" i="4"/>
  <c r="C26" i="4"/>
  <c r="B26" i="4"/>
  <c r="C25" i="4"/>
  <c r="B25" i="4"/>
  <c r="C24" i="4"/>
  <c r="B24" i="4"/>
  <c r="C23" i="4"/>
  <c r="B23" i="4"/>
  <c r="C22" i="4"/>
  <c r="B22" i="4"/>
  <c r="C21" i="4"/>
  <c r="B21" i="4"/>
  <c r="C20" i="4"/>
  <c r="C19" i="4"/>
  <c r="B19" i="4"/>
  <c r="C18" i="4"/>
  <c r="B18" i="4"/>
  <c r="C17" i="4"/>
  <c r="B17" i="4"/>
  <c r="C16" i="4"/>
  <c r="C15" i="4"/>
  <c r="B15" i="4"/>
  <c r="C14" i="4"/>
  <c r="B14" i="4"/>
  <c r="C13" i="4"/>
  <c r="B13" i="4"/>
  <c r="C12" i="4"/>
  <c r="B12" i="4"/>
  <c r="C11" i="4"/>
  <c r="B11" i="4"/>
  <c r="C10" i="4"/>
  <c r="B10" i="4"/>
  <c r="C9" i="4"/>
  <c r="B9" i="4"/>
  <c r="C8" i="4"/>
  <c r="B8" i="4"/>
  <c r="C7" i="4"/>
  <c r="B7" i="4"/>
  <c r="C6" i="4"/>
  <c r="B6" i="4"/>
  <c r="C5" i="4"/>
  <c r="B5" i="4"/>
  <c r="C4" i="4"/>
  <c r="B4" i="4"/>
  <c r="C3" i="4"/>
  <c r="Y38" i="13"/>
  <c r="T38" i="13"/>
  <c r="D38" i="4" s="1"/>
  <c r="M38" i="13"/>
  <c r="A38" i="4" s="1"/>
  <c r="M64" i="13"/>
  <c r="A12" i="11"/>
  <c r="B12" i="11" s="1"/>
  <c r="A13" i="11"/>
  <c r="B13" i="11" s="1"/>
  <c r="R10" i="12"/>
  <c r="X47" i="13"/>
  <c r="Z55" i="13"/>
  <c r="X55" i="13"/>
  <c r="T55" i="13"/>
  <c r="M55" i="13"/>
  <c r="T66" i="13"/>
  <c r="Q66" i="13"/>
  <c r="T24" i="13"/>
  <c r="D24" i="4" s="1"/>
  <c r="T29" i="13"/>
  <c r="D29" i="4" s="1"/>
  <c r="T59" i="13"/>
  <c r="M66" i="13"/>
  <c r="M24" i="13"/>
  <c r="A24" i="4" s="1"/>
  <c r="M29" i="13"/>
  <c r="A29" i="4" s="1"/>
  <c r="M59" i="13"/>
  <c r="T65" i="13"/>
  <c r="T12" i="13"/>
  <c r="D12" i="4" s="1"/>
  <c r="T22" i="13"/>
  <c r="D22" i="4" s="1"/>
  <c r="T41" i="13"/>
  <c r="Q41" i="13"/>
  <c r="B41" i="4" s="1"/>
  <c r="Q65" i="13"/>
  <c r="M65" i="13"/>
  <c r="M12" i="13"/>
  <c r="A12" i="4" s="1"/>
  <c r="M22" i="13"/>
  <c r="A22" i="4" s="1"/>
  <c r="M41" i="13"/>
  <c r="A41" i="4" s="1"/>
  <c r="T64" i="13"/>
  <c r="T31" i="13"/>
  <c r="D31" i="4" s="1"/>
  <c r="T2" i="13"/>
  <c r="D2" i="4" s="1"/>
  <c r="T36" i="13"/>
  <c r="D36" i="4" s="1"/>
  <c r="Q2" i="13"/>
  <c r="B2" i="4" s="1"/>
  <c r="M31" i="13"/>
  <c r="A31" i="4" s="1"/>
  <c r="M2" i="13"/>
  <c r="A2" i="4" s="1"/>
  <c r="M36" i="13"/>
  <c r="A36" i="4" s="1"/>
  <c r="T63" i="13"/>
  <c r="T20" i="13"/>
  <c r="Q20" i="13"/>
  <c r="B20" i="4" s="1"/>
  <c r="T35" i="13"/>
  <c r="D35" i="4" s="1"/>
  <c r="Q63" i="13"/>
  <c r="M63" i="13"/>
  <c r="M20" i="13"/>
  <c r="A20" i="4" s="1"/>
  <c r="M35" i="13"/>
  <c r="A35" i="4" s="1"/>
  <c r="T62" i="13"/>
  <c r="Q62" i="13"/>
  <c r="T48" i="13"/>
  <c r="T34" i="13"/>
  <c r="D34" i="4" s="1"/>
  <c r="M62" i="13"/>
  <c r="M48" i="13"/>
  <c r="M34" i="13"/>
  <c r="A34" i="4" s="1"/>
  <c r="T61" i="13"/>
  <c r="M61" i="13"/>
  <c r="T60" i="13"/>
  <c r="Q60" i="13"/>
  <c r="T40" i="13"/>
  <c r="D40" i="4" s="1"/>
  <c r="T16" i="13"/>
  <c r="D16" i="4" s="1"/>
  <c r="Q16" i="13"/>
  <c r="B16" i="4" s="1"/>
  <c r="M60" i="13"/>
  <c r="M40" i="13"/>
  <c r="A40" i="4" s="1"/>
  <c r="M16" i="13"/>
  <c r="A16" i="4" s="1"/>
  <c r="T9" i="13"/>
  <c r="D9" i="4" s="1"/>
  <c r="T32" i="13"/>
  <c r="D32" i="4" s="1"/>
  <c r="M9" i="13"/>
  <c r="A9" i="4" s="1"/>
  <c r="M32" i="13"/>
  <c r="A32" i="4" s="1"/>
  <c r="T58" i="13"/>
  <c r="T28" i="13"/>
  <c r="D28" i="4" s="1"/>
  <c r="M58" i="13"/>
  <c r="M28" i="13"/>
  <c r="A28" i="4" s="1"/>
  <c r="T57" i="13"/>
  <c r="T14" i="13"/>
  <c r="D14" i="4" s="1"/>
  <c r="T18" i="13"/>
  <c r="D18" i="4" s="1"/>
  <c r="M57" i="13"/>
  <c r="M14" i="13"/>
  <c r="A14" i="4" s="1"/>
  <c r="M18" i="13"/>
  <c r="A18" i="4" s="1"/>
  <c r="T56" i="13"/>
  <c r="T44" i="13"/>
  <c r="Q44" i="13"/>
  <c r="T6" i="13"/>
  <c r="D6" i="4" s="1"/>
  <c r="T27" i="13"/>
  <c r="D27" i="4" s="1"/>
  <c r="Q27" i="13"/>
  <c r="B27" i="4" s="1"/>
  <c r="M56" i="13"/>
  <c r="M44" i="13"/>
  <c r="M6" i="13"/>
  <c r="A6" i="4" s="1"/>
  <c r="M27" i="13"/>
  <c r="A27" i="4" s="1"/>
  <c r="T53" i="13"/>
  <c r="Q53" i="13"/>
  <c r="T7" i="13"/>
  <c r="D7" i="4" s="1"/>
  <c r="T11" i="13"/>
  <c r="D11" i="4" s="1"/>
  <c r="M53" i="13"/>
  <c r="M7" i="13"/>
  <c r="A7" i="4" s="1"/>
  <c r="M11" i="13"/>
  <c r="A11" i="4" s="1"/>
  <c r="T54" i="13"/>
  <c r="T21" i="13"/>
  <c r="D21" i="4" s="1"/>
  <c r="M54" i="13"/>
  <c r="M21" i="13"/>
  <c r="A21" i="4" s="1"/>
  <c r="T52" i="13"/>
  <c r="Q52" i="13"/>
  <c r="T47" i="13"/>
  <c r="T17" i="13"/>
  <c r="D17" i="4" s="1"/>
  <c r="M52" i="13"/>
  <c r="M47" i="13"/>
  <c r="M17" i="13"/>
  <c r="A17" i="4" s="1"/>
  <c r="T51" i="13"/>
  <c r="N51" i="13"/>
  <c r="Q51" i="13" s="1"/>
  <c r="T10" i="13"/>
  <c r="D10" i="4" s="1"/>
  <c r="T26" i="13"/>
  <c r="D26" i="4" s="1"/>
  <c r="M51" i="13"/>
  <c r="M10" i="13"/>
  <c r="A10" i="4" s="1"/>
  <c r="M26" i="13"/>
  <c r="A26" i="4" s="1"/>
  <c r="T50" i="13"/>
  <c r="T4" i="13"/>
  <c r="D4" i="4" s="1"/>
  <c r="Q50" i="13"/>
  <c r="M50" i="13"/>
  <c r="M4" i="13"/>
  <c r="A4" i="4" s="1"/>
  <c r="T49" i="13"/>
  <c r="Q49" i="13"/>
  <c r="T42" i="13"/>
  <c r="T13" i="13"/>
  <c r="D13" i="4" s="1"/>
  <c r="Q42" i="13"/>
  <c r="M49" i="13"/>
  <c r="M42" i="13"/>
  <c r="M13" i="13"/>
  <c r="A13" i="4" s="1"/>
  <c r="T46" i="13"/>
  <c r="Q46" i="13"/>
  <c r="M46" i="13"/>
  <c r="T45" i="13"/>
  <c r="Q45" i="13"/>
  <c r="T5" i="13"/>
  <c r="D5" i="4" s="1"/>
  <c r="M45" i="13"/>
  <c r="M5" i="13"/>
  <c r="A5" i="4" s="1"/>
  <c r="T8" i="13"/>
  <c r="D8" i="4" s="1"/>
  <c r="M8" i="13"/>
  <c r="A8" i="4" s="1"/>
  <c r="T15" i="13"/>
  <c r="D15" i="4" s="1"/>
  <c r="M15" i="13"/>
  <c r="A15" i="4" s="1"/>
  <c r="T37" i="13"/>
  <c r="Q37" i="13"/>
  <c r="C37" i="4" s="1"/>
  <c r="M37" i="13"/>
  <c r="A37" i="4" s="1"/>
  <c r="T19" i="13"/>
  <c r="D19" i="4" s="1"/>
  <c r="T3" i="13"/>
  <c r="D3" i="4" s="1"/>
  <c r="Q3" i="13"/>
  <c r="B3" i="4" s="1"/>
  <c r="M19" i="13"/>
  <c r="A19" i="4" s="1"/>
  <c r="M3" i="13"/>
  <c r="A3" i="4" s="1"/>
  <c r="T33" i="13"/>
  <c r="D33" i="4" s="1"/>
  <c r="M33" i="13"/>
  <c r="A33" i="4" s="1"/>
  <c r="T39" i="13"/>
  <c r="D39" i="4" s="1"/>
  <c r="Q39" i="13"/>
  <c r="C39" i="4" s="1"/>
  <c r="M39" i="13"/>
  <c r="A39" i="4" s="1"/>
  <c r="T25" i="13"/>
  <c r="D25" i="4" s="1"/>
  <c r="M25" i="13"/>
  <c r="A25" i="4" s="1"/>
  <c r="T30" i="13"/>
  <c r="D30" i="4" s="1"/>
  <c r="M30" i="13"/>
  <c r="A30" i="4" s="1"/>
  <c r="T23" i="13"/>
  <c r="D23" i="4" s="1"/>
  <c r="M23" i="13"/>
  <c r="A23" i="4" s="1"/>
  <c r="X65" i="13"/>
  <c r="Z65" i="13"/>
  <c r="W7" i="15"/>
  <c r="W6" i="15"/>
  <c r="AB13" i="12"/>
  <c r="AB10" i="12"/>
  <c r="AB8" i="12"/>
  <c r="AB7" i="12"/>
  <c r="AB6" i="12"/>
  <c r="AB5" i="12"/>
  <c r="AB4" i="12"/>
  <c r="AB3" i="12"/>
  <c r="AB2" i="12"/>
  <c r="Y61" i="13"/>
  <c r="Y56" i="13"/>
  <c r="Y53" i="13"/>
  <c r="Y54" i="13"/>
  <c r="Y48" i="13"/>
  <c r="Y39" i="13"/>
  <c r="Y37" i="13"/>
  <c r="Y35" i="13"/>
  <c r="Y32" i="13"/>
  <c r="Y30" i="13"/>
  <c r="Y29" i="13"/>
  <c r="Y27" i="13"/>
  <c r="Y25" i="13"/>
  <c r="Y24" i="13"/>
  <c r="Y23" i="13"/>
  <c r="Y22" i="13"/>
  <c r="Y20" i="13"/>
  <c r="Y19" i="13"/>
  <c r="Y18" i="13"/>
  <c r="Y17" i="13"/>
  <c r="Y15" i="13"/>
  <c r="Y14" i="13"/>
  <c r="Y13" i="13"/>
  <c r="Y12" i="13"/>
  <c r="Y11" i="13"/>
  <c r="Y10" i="13"/>
  <c r="Y7" i="13"/>
  <c r="X5" i="12"/>
  <c r="Z52" i="13"/>
  <c r="X52" i="13"/>
  <c r="Z47" i="13"/>
  <c r="S14" i="12"/>
  <c r="S13" i="12"/>
  <c r="S12" i="12"/>
  <c r="S11" i="12"/>
  <c r="S9" i="12"/>
  <c r="S8" i="12"/>
  <c r="S7" i="12"/>
  <c r="S6" i="12"/>
  <c r="S5" i="12"/>
  <c r="S4" i="12"/>
  <c r="S3" i="12"/>
  <c r="S2" i="12"/>
  <c r="AB14" i="12"/>
  <c r="AB12" i="12"/>
  <c r="AB11" i="12"/>
  <c r="AB9" i="12"/>
  <c r="Z59" i="13"/>
  <c r="Y13" i="12"/>
  <c r="L13" i="12"/>
  <c r="L7" i="15"/>
  <c r="L6" i="15"/>
  <c r="L5" i="15"/>
  <c r="L3" i="15"/>
  <c r="L2" i="15"/>
  <c r="A5" i="11"/>
  <c r="B5" i="11"/>
  <c r="A6" i="11"/>
  <c r="B6" i="11" s="1"/>
  <c r="L14" i="12"/>
  <c r="L12" i="12"/>
  <c r="L11" i="12"/>
  <c r="L10" i="12"/>
  <c r="L9" i="12"/>
  <c r="L8" i="12"/>
  <c r="L7" i="12"/>
  <c r="L6" i="12"/>
  <c r="L5" i="12"/>
  <c r="L4" i="12"/>
  <c r="L3" i="12"/>
  <c r="L2" i="12"/>
  <c r="Q10" i="12"/>
  <c r="S10" i="12"/>
  <c r="C2" i="4"/>
  <c r="P7" i="15"/>
  <c r="X5" i="15"/>
  <c r="M5" i="15"/>
  <c r="X3" i="15"/>
  <c r="P3" i="15"/>
  <c r="X2" i="15"/>
  <c r="P2" i="15"/>
  <c r="P4" i="12"/>
  <c r="AC66" i="13"/>
  <c r="Z66" i="13"/>
  <c r="E66" i="13"/>
  <c r="Z64" i="13"/>
  <c r="Z63" i="13"/>
  <c r="AC62" i="13"/>
  <c r="Z62" i="13"/>
  <c r="Z60" i="13"/>
  <c r="X60" i="13"/>
  <c r="Z58" i="13"/>
  <c r="AC51" i="13"/>
  <c r="Z51" i="13"/>
  <c r="AC50" i="13"/>
  <c r="Y50" i="13"/>
  <c r="Z50" i="13" s="1"/>
  <c r="Z49" i="13"/>
  <c r="Z46" i="13"/>
  <c r="Z45" i="13"/>
  <c r="Z44" i="13"/>
  <c r="Z42" i="13"/>
  <c r="Z41" i="13"/>
  <c r="X37" i="13"/>
  <c r="Z36" i="13"/>
  <c r="Z34" i="13"/>
  <c r="Z33" i="13"/>
  <c r="Z31" i="13"/>
  <c r="AA27" i="13"/>
  <c r="AA28" i="13"/>
  <c r="AA40" i="13"/>
  <c r="Z40" i="13"/>
  <c r="AA26" i="13"/>
  <c r="Y26" i="13"/>
  <c r="Z26" i="13" s="1"/>
  <c r="X26" i="13"/>
  <c r="X22" i="13"/>
  <c r="AA21" i="13"/>
  <c r="Z21" i="13"/>
  <c r="AA18" i="13"/>
  <c r="AA17" i="13"/>
  <c r="AA16" i="13"/>
  <c r="Z16" i="13"/>
  <c r="X16" i="13"/>
  <c r="AA14" i="13"/>
  <c r="AA13" i="13"/>
  <c r="AA12" i="13"/>
  <c r="AA11" i="13"/>
  <c r="AA10" i="13"/>
  <c r="AA9" i="13"/>
  <c r="Z9" i="13"/>
  <c r="AA8" i="13"/>
  <c r="Z8" i="13"/>
  <c r="AA7" i="13"/>
  <c r="Z6" i="13"/>
  <c r="AA5" i="13"/>
  <c r="Y5" i="13"/>
  <c r="AA4" i="13"/>
  <c r="Y4" i="13"/>
  <c r="AA3" i="13"/>
  <c r="Z3" i="13"/>
  <c r="AA2" i="13"/>
  <c r="Y2" i="13"/>
  <c r="Y14" i="12"/>
  <c r="Y12" i="12"/>
  <c r="M12" i="12"/>
  <c r="Y11" i="12"/>
  <c r="W11" i="12"/>
  <c r="M11" i="12"/>
  <c r="Y10" i="12"/>
  <c r="Y9" i="12"/>
  <c r="Y8" i="12"/>
  <c r="P8" i="12"/>
  <c r="Y7" i="12"/>
  <c r="M7" i="12"/>
  <c r="Y6" i="12"/>
  <c r="M5" i="12"/>
  <c r="Y4" i="12"/>
  <c r="Y3" i="12"/>
  <c r="M3" i="12"/>
  <c r="Y2" i="12"/>
  <c r="D41" i="4" l="1"/>
  <c r="D37" i="4"/>
  <c r="D20" i="4"/>
</calcChain>
</file>

<file path=xl/sharedStrings.xml><?xml version="1.0" encoding="utf-8"?>
<sst xmlns="http://schemas.openxmlformats.org/spreadsheetml/2006/main" count="739" uniqueCount="384">
  <si>
    <t>Integrated Frequency Reference Survey</t>
  </si>
  <si>
    <t>The purpose of this survey is to benchmark the performance of integrated frequency references.</t>
  </si>
  <si>
    <t>For use in publications and presentations please cite this survey as follows:</t>
  </si>
  <si>
    <r>
      <t xml:space="preserve">K.A.A. Makinwa, "Integrated Frequency Reference Survey," Accessed: </t>
    </r>
    <r>
      <rPr>
        <i/>
        <sz val="11"/>
        <rFont val="Arial"/>
        <family val="2"/>
      </rPr>
      <t>Date</t>
    </r>
    <r>
      <rPr>
        <sz val="11"/>
        <rFont val="Arial"/>
        <family val="2"/>
      </rPr>
      <t>. [Online]. Available: http://ei.ewi.tudelft.nl/docs/FRef_survey.xlsx</t>
    </r>
  </si>
  <si>
    <t>Notes:</t>
  </si>
  <si>
    <r>
      <t>Samples</t>
    </r>
    <r>
      <rPr>
        <sz val="11"/>
        <rFont val="Arial"/>
        <family val="2"/>
      </rPr>
      <t xml:space="preserve"> - the number of measured samples (typically </t>
    </r>
    <r>
      <rPr>
        <b/>
        <sz val="11"/>
        <rFont val="Arial"/>
        <family val="2"/>
      </rPr>
      <t>&gt;10</t>
    </r>
    <r>
      <rPr>
        <sz val="11"/>
        <rFont val="Arial"/>
        <family val="2"/>
      </rPr>
      <t>)</t>
    </r>
  </si>
  <si>
    <r>
      <t>Spread</t>
    </r>
    <r>
      <rPr>
        <sz val="11"/>
        <rFont val="Arial"/>
        <family val="2"/>
      </rPr>
      <t xml:space="preserve"> - Worst-case peak-to-peak frequency variation over a specified temperature range. The values given are either</t>
    </r>
    <r>
      <rPr>
        <b/>
        <sz val="11"/>
        <rFont val="Arial"/>
        <family val="2"/>
      </rPr>
      <t xml:space="preserve"> max - min or 6σ values</t>
    </r>
    <r>
      <rPr>
        <sz val="11"/>
        <rFont val="Arial"/>
        <family val="2"/>
      </rPr>
      <t xml:space="preserve">. 
Since spread is a statistical measure, measurements on a large number of samples </t>
    </r>
    <r>
      <rPr>
        <b/>
        <sz val="11"/>
        <rFont val="Arial"/>
        <family val="2"/>
      </rPr>
      <t>(&gt;&gt;10)</t>
    </r>
    <r>
      <rPr>
        <sz val="11"/>
        <rFont val="Arial"/>
        <family val="2"/>
      </rPr>
      <t xml:space="preserve"> are required to obtain meaningful numbers. 
Spread is a function of time constant, readout architecture, process and the number of trimming points. </t>
    </r>
  </si>
  <si>
    <r>
      <t xml:space="preserve">Lifetime spread </t>
    </r>
    <r>
      <rPr>
        <sz val="11"/>
        <rFont val="Arial"/>
        <family val="2"/>
      </rPr>
      <t>- is the total peak-to-peak frequency variation over lifetime =&gt; the combined spread before and after accelerated aging.</t>
    </r>
  </si>
  <si>
    <r>
      <rPr>
        <b/>
        <sz val="11"/>
        <color rgb="FF000000"/>
        <rFont val="Arial"/>
        <family val="2"/>
      </rPr>
      <t>TC</t>
    </r>
    <r>
      <rPr>
        <sz val="11"/>
        <color rgb="FF000000"/>
        <rFont val="Arial"/>
        <family val="2"/>
      </rPr>
      <t xml:space="preserve"> - is the temperature coefficient computed using the box-method =&gt; worst-case pp spread/(temp. range). 
Some papers report the spread over temperature, while others simply report the TC. 
For clarity, the parameter (TC or spread) used to determine the reported TC is italicized.</t>
    </r>
  </si>
  <si>
    <r>
      <rPr>
        <b/>
        <sz val="11"/>
        <color rgb="FF000000"/>
        <rFont val="Arial"/>
        <family val="2"/>
      </rPr>
      <t xml:space="preserve">LS </t>
    </r>
    <r>
      <rPr>
        <sz val="11"/>
        <color rgb="FF000000"/>
        <rFont val="Arial"/>
        <family val="2"/>
      </rPr>
      <t xml:space="preserve">- is the line sensitivity, computed using the box method =&gt; worst-case pp spread/(VDD change). </t>
    </r>
  </si>
  <si>
    <t>Comments/Suggestions/Corrections are always welcome!</t>
  </si>
  <si>
    <t>Kofi Makinwa, Delft University of Technology, k.a.a.makinwa@tudelft.nl</t>
  </si>
  <si>
    <t>Year</t>
  </si>
  <si>
    <t>Source</t>
  </si>
  <si>
    <t>Author</t>
  </si>
  <si>
    <t>Title</t>
  </si>
  <si>
    <t>DOI</t>
  </si>
  <si>
    <t>Type</t>
  </si>
  <si>
    <t>Arch</t>
  </si>
  <si>
    <t>Tech [nm]</t>
  </si>
  <si>
    <t>Area [mm^2]</t>
  </si>
  <si>
    <t>Freq [Hz]</t>
  </si>
  <si>
    <t>Power [uW]</t>
  </si>
  <si>
    <t>Energy [uW/MHz]</t>
  </si>
  <si>
    <t>Spread [ppm-pp]</t>
  </si>
  <si>
    <t>Min. [C]</t>
  </si>
  <si>
    <t>Max. [C]</t>
  </si>
  <si>
    <t>TC [ppm/C]</t>
  </si>
  <si>
    <t># of Trims</t>
  </si>
  <si>
    <t>Batch Cal.</t>
  </si>
  <si>
    <t>Trim plot</t>
  </si>
  <si>
    <t>Samples</t>
  </si>
  <si>
    <t>Min. [V]</t>
  </si>
  <si>
    <t>Max. [V]</t>
  </si>
  <si>
    <t>LS [%/V]</t>
  </si>
  <si>
    <t>Period Jitter [ps]</t>
  </si>
  <si>
    <t>Period jitter [ppm]</t>
  </si>
  <si>
    <t>ADEV [ppm]</t>
  </si>
  <si>
    <t>Lifetime spread [ppm-pp]</t>
  </si>
  <si>
    <t>Lifetime TC [ppm/C]</t>
  </si>
  <si>
    <t>Notes</t>
  </si>
  <si>
    <t>ISCAS</t>
  </si>
  <si>
    <t>Vilas Boas, A. and Olmos, A.</t>
  </si>
  <si>
    <t>A temperature compensated digitally trimmable on-chip IC oscillator with low voltage inhibit capability</t>
  </si>
  <si>
    <t>10.1109/ISCAS.2004.1328241</t>
  </si>
  <si>
    <t>RC</t>
  </si>
  <si>
    <t>Relaxation</t>
  </si>
  <si>
    <t>Matti Paavola, Mika Laiho, Mikko Saukoski and Kari Halonen</t>
  </si>
  <si>
    <t>A 3 μW 2 MHz CMOS Frequency Reference for Capacitive Sensor Applications</t>
  </si>
  <si>
    <t>10.1109/ISCAS.2006.1693602</t>
  </si>
  <si>
    <t>ESSCIRC</t>
  </si>
  <si>
    <t>Ueno, Ken and Asai, Tetsuya and Amemiya, Yoshihito</t>
  </si>
  <si>
    <t>A 30-MHz, 90-ppm/°C fully-integrated clock reference generator with frequency-locked loop</t>
  </si>
  <si>
    <t>10.1109/ESSCIRC.2009.5325940</t>
  </si>
  <si>
    <t>FLL</t>
  </si>
  <si>
    <t>VLSI</t>
  </si>
  <si>
    <t>Lee, Junghyup and Cho, SeongHwan</t>
  </si>
  <si>
    <t>A 10MHz 80μW 67 ppm/°C CMOS reference clock oscillator with a temperature compensated feedback loop in 0.18μm CMOS</t>
  </si>
  <si>
    <t>IEEEXplore</t>
  </si>
  <si>
    <t>ISSCC</t>
  </si>
  <si>
    <t>Choe, Kunil and Bernal, Olivier D. and Nuttman, David and Je, Minkyu</t>
  </si>
  <si>
    <t>A precision relaxation oscillator with a self-clocked offset-cancellation scheme for implantable biomedical SoCs</t>
  </si>
  <si>
    <t>10.1109/ISSCC.2009.4977478</t>
  </si>
  <si>
    <t>ADEV estimated from plot</t>
  </si>
  <si>
    <t>JSSC</t>
  </si>
  <si>
    <t>De Smedt, Valentijn and De Wit, Pieter and Vereecken, Wim and Steyaert, Michiel S. J.</t>
  </si>
  <si>
    <t>A 66 μW 86 ppm/∘C Fully-Integrated 6 MHz Wienbridge Oscillator With a 172 dB Phase Noise FOM</t>
  </si>
  <si>
    <t>10.1109/JSSC.2009.2021914</t>
  </si>
  <si>
    <t>Wien Bridge</t>
  </si>
  <si>
    <t>Only WB osc</t>
  </si>
  <si>
    <t>Tokunaga, Yusuke and Sakiyama, Shiro and Matsumoto, Akinori and Dosho, Shiro</t>
  </si>
  <si>
    <t>An On-Chip CMOS Relaxation Oscillator With Voltage Averaging Feedback</t>
  </si>
  <si>
    <t>10.1109/JSSC.2010.2048732</t>
  </si>
  <si>
    <t>Tokunaga, Yusuke and Sakiyama, Shiro and Dosho, Shiro</t>
  </si>
  <si>
    <t>An Over 20,000 Quality Factor On-Chip Relaxation Oscillator using Power Averaging Feedback with a Chopped Amplifier</t>
  </si>
  <si>
    <t>10.1109/VLSIC.2010.5560332</t>
  </si>
  <si>
    <t>1.15</t>
  </si>
  <si>
    <t>CICC</t>
  </si>
  <si>
    <t>Shrivastava, Aatmesh and Calhoun, Benton H.</t>
  </si>
  <si>
    <t>A 150nW, 5ppm/°C, 100kHz On-Chip clock source for ultra low power SoCs</t>
  </si>
  <si>
    <t>10.1109/CICC.2012.6330699</t>
  </si>
  <si>
    <t xml:space="preserve">Numbers are w/ compensation </t>
  </si>
  <si>
    <t>Tokairin, Takashi and Nose, Koichi and Takeda, Koichi and Noguchi, Koichiro and Maeda, Tadashi and Kawai, Kazuyoshi and Mizuno, Masayuki</t>
  </si>
  <si>
    <t>A 280nW, 100kHz, 1-cycle start-up time, on-chip CMOS relaxation oscillator employing a feedforward period control scheme</t>
  </si>
  <si>
    <t>10.1109/VLSIC.2012.6243767</t>
  </si>
  <si>
    <t>Hsiao, Keng-Jan</t>
  </si>
  <si>
    <t>A 32.4 ppm/°C 3.2-1.6V self-chopped relaxation oscillator with adaptive supply generation</t>
  </si>
  <si>
    <t>10.1109/VLSIC.2012.6243766</t>
  </si>
  <si>
    <t>TCAS2</t>
  </si>
  <si>
    <t>Shih, Yi-Chun and Otis, Brian</t>
  </si>
  <si>
    <t>An On-Chip Tunable Frequency Generator for Crystal-Less Low-Power WBAN Radio</t>
  </si>
  <si>
    <t>10.1109/TCSII.2013.2251938</t>
  </si>
  <si>
    <t>Tsubaki, Keishi and Hirose, Tetsuya and Kuroki, Nobutaka and Numa, Masahiro</t>
  </si>
  <si>
    <t>A 32.55-kHz, 472-nW, 120ppm/°C, fully on-chip, variation tolerant CMOS relaxation oscillator for a real-time clock application</t>
  </si>
  <si>
    <t>10.1109/ESSCIRC.2013.6649136</t>
  </si>
  <si>
    <t>Paidimarri, Arun and Griffith, Danielle and Wang, Alice and Chandrakasan, Anantha P. and Burra, Gangadhar</t>
  </si>
  <si>
    <t>A 120nW 18.5kHz RC oscillator with comparator offset cancellation for ±0.25% temperature stability</t>
  </si>
  <si>
    <t>10.1109/ISSCC.2013.6487692</t>
  </si>
  <si>
    <t>Cao, Ying and Leroux, Paul and De Cock, Wouter and Steyaert, Michiel</t>
  </si>
  <si>
    <t>A 63,000 Q-factor relaxation oscillator with switched-capacitor integrated error feedback</t>
  </si>
  <si>
    <t>10.1109/ISSCC.2013.6487693</t>
  </si>
  <si>
    <t>Jitter estimated from acc. jitter plot</t>
  </si>
  <si>
    <t>Chiang, Yu-Hsuan and Liu, Shen-Iuan</t>
  </si>
  <si>
    <t>A Submicrowatt 1.1-MHz CMOS Relaxation Oscillator With Temperature Compensation</t>
  </si>
  <si>
    <t>10.1109/TCSII.2013.2281920</t>
  </si>
  <si>
    <t>ASSCC</t>
  </si>
  <si>
    <t>Lam, Yat-Hei and Kim, Seong-Jin</t>
  </si>
  <si>
    <t>A 16.6μW 32.8MHz monolithic CMOS relaxation oscillator</t>
  </si>
  <si>
    <t>10.1109/ASSCC.2014.7008885</t>
  </si>
  <si>
    <t>Griffith, Danielle and Røine, Per Torstein and Murdock, James and Smith, Ryan</t>
  </si>
  <si>
    <t>A 190nW 33kHz RC oscillator with ±0.21% temperature stability and 4ppm long-term stability</t>
  </si>
  <si>
    <t>10.1109/ISSCC.2014.6757443</t>
  </si>
  <si>
    <t>Yuji Satoh, Hiroyuki Kobayashi, Takeshi Miyaba and Shouhei Kousai</t>
  </si>
  <si>
    <t>A 2.9mW, +/- 85ppm Accuracy Reference Clock Generator Based on RC Oscillator with On-chip Temperature Calibration</t>
  </si>
  <si>
    <t>10.1109/VLSIC.2014.6858450</t>
  </si>
  <si>
    <t>Heater-assisted trimming</t>
  </si>
  <si>
    <t>Lee, Junghyup and Park, Pyoungwon and Cho, SeongHwan and Je, Minkyu</t>
  </si>
  <si>
    <t>A 4.7MHz 53μW fully differential CMOS reference clock oscillator with −22dB worst-case PSNR for miniaturized SoCs</t>
  </si>
  <si>
    <t>10.1109/ISSCC.2015.7062948</t>
  </si>
  <si>
    <t>Shanshan Dai; Jacob K. Rosenstein</t>
  </si>
  <si>
    <t>A 14.4nW 122KHz dual-phase current-mode relaxation oscillator for near-zero-power sensors</t>
  </si>
  <si>
    <t>10.1109/CICC.2015.7338396</t>
  </si>
  <si>
    <t>Choi, Myungjoon and Bang, Suyoung and Jang, Tae-Kwang and Blaauw, David and Sylvester, Dennis</t>
  </si>
  <si>
    <t>A 99nW 70.4kHz resistive frequency locking on-chip oscillator with 27.4ppm/ºC temperature stability</t>
  </si>
  <si>
    <t>10.1109/VLSIC.2015.7231271</t>
  </si>
  <si>
    <t>TC w/1 sample, PSS w/ 5 samples</t>
  </si>
  <si>
    <t>Jeong, Seokhyeon and Lee, Inhee and Blaauw, David and Sylvester, Dennis</t>
  </si>
  <si>
    <t>A 5.8 nW CMOS Wake-Up Timer for Ultra-Low-Power Wireless Applications</t>
  </si>
  <si>
    <t>10.1109/JSSC.2015.2413133</t>
  </si>
  <si>
    <t>Jang, Taekwang and Choi, Myungjoon and Jeong, Seokhyeon and Bang, Suyoung and Sylvester, Dennis and Blaauw, David</t>
  </si>
  <si>
    <t>A 4.7nW 13.8ppm/°C self-biased wakeup timer using a switched-resistor scheme</t>
  </si>
  <si>
    <t>10.1109/ISSCC.2016.7417927</t>
  </si>
  <si>
    <t>Asano, H. and Hirose, T. and Tsubaki, K. and Miyoshi, T. and Ozaki, T. and Kuroki, N. and Numa, M</t>
  </si>
  <si>
    <t>A 1.66-nW/kHz, 32.7-kHz, 99.5ppm/°C fully integrated current-mode RC oscillator for real-time clock applications with PVT stability</t>
  </si>
  <si>
    <t>10.1109/ESSCIRC.2016.7598264</t>
  </si>
  <si>
    <t>Josip Mikulić; Gregor Schatzberger; Adrijan Barić</t>
  </si>
  <si>
    <t>A 1-MHz on-chip relaxation oscillator with comparator delay cancelation</t>
  </si>
  <si>
    <t>10.1109/ESSCIRC.2017.8094534</t>
  </si>
  <si>
    <t>Excludes area/power of Iref/Vref circuitry</t>
  </si>
  <si>
    <t>Zhang, Guoqiang and Yayama, Kosuke and Katsushima, Akio and Miki, Takahiro</t>
  </si>
  <si>
    <t>A 3.2 ppm/°C Second-Order Temperature Compensated CMOS On-Chip Oscillator Using Voltage Ratio Adjusting Technique</t>
  </si>
  <si>
    <t>10.1109/JSSC.2017.2772808</t>
  </si>
  <si>
    <t>LS w/ LDO. TC = mean +2*sigma</t>
  </si>
  <si>
    <t>Orazio Aiello; Paolo Crovetti; Massimo Alioto</t>
  </si>
  <si>
    <t>A Sub-Leakage PW-Power HZ-Range Relaxation Oscillator Operating with 0.3V-1.8V Unregulated Supply</t>
  </si>
  <si>
    <t>10.1109/VLSIC.2018.8502413</t>
  </si>
  <si>
    <t>Dynamic Leakage Suppression Logic!</t>
  </si>
  <si>
    <t>Jaehong Jung , Ik-Hwan Kim, Seong-Jin Kim ,  Yoonmyung Lee, and Jung-Hoon Chun</t>
  </si>
  <si>
    <t>A 1.08-nW/kHz 13.2-ppm/°C Self-Biased Timer Using Temperature-Insensitive Resistive Current</t>
  </si>
  <si>
    <t>10.1109/JSSC.2018.2824307</t>
  </si>
  <si>
    <t>Gürleyük, Çağrı and Pedalà, Lorenzo and Pan, Sining and Sebastiano, Fabio and Makinwa, Kofi A. A.</t>
  </si>
  <si>
    <t>A CMOS Dual-RC Frequency Reference With ±200-ppm Inaccuracy From −45 °C to 85 °C</t>
  </si>
  <si>
    <t>10.1109/JSSC.2018.2869083</t>
  </si>
  <si>
    <t>Y</t>
  </si>
  <si>
    <t>JSSC</t>
    <phoneticPr fontId="0" type="noConversion"/>
  </si>
  <si>
    <t>Haowei Jiang, Po-Han Peter Wang, Patrick P. Mercier, Drew A. Hall</t>
    <phoneticPr fontId="0" type="noConversion"/>
  </si>
  <si>
    <t>A 0.4-V 0.93-nW/kHz Relaxation Oscillator Exploiting Comparator Temperature-Dependent Delay to Achieve 94-ppm/°C Stability</t>
    <phoneticPr fontId="0" type="noConversion"/>
  </si>
  <si>
    <t>10.1109/JSSC.2018.2859834</t>
  </si>
  <si>
    <t>RC</t>
    <phoneticPr fontId="0" type="noConversion"/>
  </si>
  <si>
    <t>Lu, Shao-Yung and Liao, Yu-Te</t>
  </si>
  <si>
    <t>A Low-Power, Differential Relaxation Oscillator With the Self-Threshold-Tracking and Swing-Boosting Techniques in 0.18- μ m CMOS</t>
  </si>
  <si>
    <t>10.1109/JSSC.2018.2877927</t>
  </si>
  <si>
    <t>SSCL</t>
  </si>
  <si>
    <t>Meng, Xiaodong and Li, Xing and Cheng, Lin and Tsui, Chi-Ying and Ki, Wing-Hung</t>
  </si>
  <si>
    <t>A Low-Power Relaxation Oscillator With Switched-Capacitor Frequency-Locked Loop for Wireless Sensor Node Applications</t>
  </si>
  <si>
    <t>10.1109/LSSC.2019.2952901</t>
  </si>
  <si>
    <t>Tianyu Wang, Danielle Griffith, Mostafa G. Ahmed , Junheng Zhu , Da Wei , Ahmed Elkholy , Ahmed Elmallah and Pavan Kumar Hanumolu</t>
  </si>
  <si>
    <t>A 6 μW ±50 ppm/◦C ±1500 ppm/V 1.5 MHz RC Oscillator Using Self-Regulation</t>
  </si>
  <si>
    <t>10.1109/TCSII.2018.2884657</t>
  </si>
  <si>
    <t>Liu, Ningxi and Agarwala, Rishika and Dissanayake, Anjana and Truesdell, Daniel S. and Kamineni, Sumanth and Calhoun, Benton H.</t>
  </si>
  <si>
    <t>A 2.5 ppm/°C 1.05-MHz Relaxation Oscillator With Dynamic Frequency-Error Compensation and Fast Start-Up Time</t>
  </si>
  <si>
    <t>10.1109/JSSC.2019.2911208</t>
  </si>
  <si>
    <t>Average LS reported</t>
  </si>
  <si>
    <t>TCAS1</t>
  </si>
  <si>
    <t>Ming Ding; Zhihao Zhou; Stefano Traferro; Yao-Hong Liu; Christian Bachmann; Fabio Sebastiano</t>
  </si>
  <si>
    <t>A 33-ppm/°C 240-nW 40-nm CMOS Wakeup Timer Based on a Bang-Bang Digital-Intensive Frequency-Locked-Loop for IoT Applications</t>
  </si>
  <si>
    <t>10.1109/TCSI.2020.2979319</t>
  </si>
  <si>
    <t>Chang, Sheng-Kai and Tsai, Zhi-Ting and Cheng, Kuang-Wei</t>
  </si>
  <si>
    <t>A 250 kHz Resistive Frequency-Locked On-Chip Oscillator with 24.7 ppm/°C Temperature Stability and 2.73 ppm Long-Term Stability</t>
  </si>
  <si>
    <t>10.1109/ISCAS45731.2020.9181058</t>
  </si>
  <si>
    <t>Lee, Junghyup and George, Arup and Je, Minkyu</t>
  </si>
  <si>
    <t>An Ultra-Low-Noise Swing-Boosted Differential Relaxation Oscillator in 0.18-μm CMOS</t>
  </si>
  <si>
    <t>10.1109/JSSC.2020.2987681</t>
  </si>
  <si>
    <t>Ka-Meng Lei, Pui-In Mak , and Rui P. Martins</t>
  </si>
  <si>
    <t>A 0.35-V 5,200-μm2 2.1-MHz Temperature-Resilient Relaxation Oscillator With 667 fJ/Cycle Energy Efficiency Using an Asymmetric Swing-Boosted RC Network and a Dual-Path Comparator</t>
  </si>
  <si>
    <t>10.1109/JSSC.2021.3067051</t>
  </si>
  <si>
    <t>Jiang, Hui and Pan, Sining and Gürleyük, Çağrı and Makinwa, Kofi A. A.</t>
  </si>
  <si>
    <t>A 0.14mm2 16MHz CMOS RC Frequency Reference with a 1-Point Trimmed Inaccuracy of ±400ppm from -45°C to 85°C</t>
  </si>
  <si>
    <t>10.1109/ISSCC42613.2021.9365795</t>
  </si>
  <si>
    <t>Gürleyük, Çağrı and Pan, Sining and Makinwa, Kofi A. A.</t>
  </si>
  <si>
    <t>A 16 MHz CMOS RC Frequency Reference With ±90 ppm Inaccuracy From −45 °C to 85 °C</t>
  </si>
  <si>
    <t>10.1109/JSSC.2022.3142662</t>
  </si>
  <si>
    <t>Khashaba, Amr and Zhu, Junheng and Pal, Nilanjan and Ahmed, Mostafa Gamal and Hanumolu, Pavan Kumar</t>
  </si>
  <si>
    <t>A 32-MHz, 34-μW Temperature-Compensated RC Oscillator Using Pulse Density Modulated Resistors</t>
  </si>
  <si>
    <t>10.1109/JSSC.2021.3121014</t>
  </si>
  <si>
    <t>Choi, Woojun and Angevare, Jan and Park, Injun and Makinwa, Kofi A. A. and Chae, Youngcheol</t>
  </si>
  <si>
    <t>A 0.9-V 28-MHz Highly Digital CMOS Dual-RC Frequency Reference With ±200 ppm Inaccuracy From −40 °C to 85 °C</t>
  </si>
  <si>
    <t>10.1109/JSSC.2021.3135939</t>
  </si>
  <si>
    <t>Nandish Mehta, Stephen G. Tell, Walker J. Turner, Lamar Tatro, Jih-Ren Goh, C. Thomas Gray</t>
    <phoneticPr fontId="0" type="noConversion"/>
  </si>
  <si>
    <t>An On-Chip Relaxation Oscillator in 5-nm FinFET Using a Frequency-Error Feedback Loop</t>
  </si>
  <si>
    <t>10.1109/JSSC.2022.3183208</t>
  </si>
  <si>
    <t>VLSI</t>
    <phoneticPr fontId="0" type="noConversion"/>
  </si>
  <si>
    <t>Fan-Wei Liao, Shan-Chih Tsou, Chien-Sheng Chao</t>
    <phoneticPr fontId="0" type="noConversion"/>
  </si>
  <si>
    <t>A 6nW 30.8kHz Relaxation Oscillator with Sampling Bias-Free RC Circuit and Dynamic Power Scaling in a 12nm FinFET</t>
  </si>
  <si>
    <t>10.23919/VLSITechnologyandCir57934.2023.10185329</t>
  </si>
  <si>
    <t>Park, Kyu-Sang and Khashaba, Amr and Abdelrahman, Ahmed and Li, Yongxin and Wang, Tianyu and Xia, Ruhao and Pal, Nilanjan and Hanumolu, Pavan Kumar</t>
  </si>
  <si>
    <t>A 1-μW/MHz RC Oscillator With Three-Point Trimmed 2.1-ppm/°C and Single-Point Trimmed 8.7-ppm/°C Stability From 40 °C to 95 °C</t>
  </si>
  <si>
    <t>10.1109/JSSC.2022.3227191</t>
  </si>
  <si>
    <t>LS w/ LDO.</t>
  </si>
  <si>
    <t>Pan, Sining and An, Xiaomeng and Yu, Zheru and Jiang, Hui and Makinwa, Kofi A. A.</t>
  </si>
  <si>
    <t>A Compact 10-MHz RC Frequency Reference With a Versatile Temperature Compensation Scheme</t>
  </si>
  <si>
    <t>10.1109/JSSC.2023.3322307</t>
  </si>
  <si>
    <t>Park, Kyu-Sang and Pal, Nilanjan and Li, Yongxin and Xia, Ruhao and Wang, Tianyu and Abdelrahman, Ahmed and Hanumolu, Pavan Kumar</t>
  </si>
  <si>
    <t>A Temperature- and Aging-Compensated RC Oscillator With ±1030-ppm Inaccuracy From40 °C to 85 °C After Accelerated Aging for 500 h at 125 °C</t>
  </si>
  <si>
    <t>10.1109/JSSC.2023.3320709</t>
  </si>
  <si>
    <t>Yongxin Li, Nilanjan Pal, Tianyu Wang, Mostafa Gamal Ahmed, Ahmed Abdelrahman, Mohamed Badr Younis, Kyu-Sang Park, Ruhao Xia, Pavan Kumar Hanumolu</t>
    <phoneticPr fontId="0" type="noConversion"/>
  </si>
  <si>
    <t>A 20-μs Turn-On Time, 24-kHz Resolution, 1.5–100-MHz Digitally Programmable Temperature-Compensated Clock Generator</t>
    <phoneticPr fontId="0" type="noConversion"/>
  </si>
  <si>
    <t>10.1109/JSSC.2022.3227139</t>
  </si>
  <si>
    <t>FLL</t>
    <phoneticPr fontId="0" type="noConversion"/>
  </si>
  <si>
    <t>CICC</t>
    <phoneticPr fontId="0" type="noConversion"/>
  </si>
  <si>
    <t>Jiawei Liao, Hesam Omdeh Ghiasi, Giorgio Cristiano, Taekwang Jang</t>
    <phoneticPr fontId="0" type="noConversion"/>
  </si>
  <si>
    <t>A High-Order-Temperature-Compensated 328kHz On_x0002_Chip RC Timer Using Time-Interleaved Resistors Achieving 1.5pJ/Cycle and 5.86ppm/°C</t>
    <phoneticPr fontId="0" type="noConversion"/>
  </si>
  <si>
    <t>10.1109/cicc57935.2023.10121281</t>
    <phoneticPr fontId="0" type="noConversion"/>
  </si>
  <si>
    <t>ESSCIRC</t>
    <phoneticPr fontId="0" type="noConversion"/>
  </si>
  <si>
    <t>Xinhang Xu, Linxiao Shen, Siyuan Ye, Jiayi Wu, Zhuoyi Chen, Jihang Gao, Jiajia Cui, Yihan Zhang, Ru Huang, and Le Ye</t>
    <phoneticPr fontId="0" type="noConversion"/>
  </si>
  <si>
    <t>A 12.5-ppm/°C 1.086-nW/kHz Relaxation Oscillator with Clock-Gated Discrete-Time Comparator in 22nm CMOS Technology</t>
    <phoneticPr fontId="0" type="noConversion"/>
  </si>
  <si>
    <t>10.1109/ESSCIRC59616.2023.10268752</t>
  </si>
  <si>
    <t>A 28-nm 368-fJ/Cycle, 0.43%/V supply-sensitivity, FLL-based RC oscillator featuring positive-TC-only resistors and Δ Σ M-based trimming</t>
  </si>
  <si>
    <t>10.1109/TCSII.2023.3277617</t>
  </si>
  <si>
    <t>Zhicheng Dong; Shubin Liu; Xiaoteng Zhao; Baotian Hao; Xianting Su; Hongzhi Liang</t>
  </si>
  <si>
    <t>A 0.08%/V 32.3-ppm/°C 36.6-kHz Unregulated Current-Reuse Ring Oscillator With VGS-Ratio-Based Compensation Using One-Type-Only Resistor</t>
  </si>
  <si>
    <t>10.1109/JSSC.2024.3390247</t>
  </si>
  <si>
    <t>Oscillator</t>
  </si>
  <si>
    <t>M. Song, M. Ding, and Y.-H. Liu</t>
  </si>
  <si>
    <t>An energy efficient and temperature stable digital FLL-based wakeup timer with time-domain temperature compensation</t>
  </si>
  <si>
    <t>10.1109/TCSII.2024.3365211</t>
  </si>
  <si>
    <t>timer w/ duty-cycled o/p freq.</t>
  </si>
  <si>
    <t>Huo, Runtao and Zhang, Dingguo and Jin, Jing and Zhou, Jianjun and Wang, Hui</t>
  </si>
  <si>
    <t>A 16MHz CMOS RC Frequency Reference with ±125ppm Inaccuracy from -40°C to 85°C Enabled by a Capacitively Modulated RC Time Constant (CMT) Generation and a Die-to-Die Error Removal (DDER) Technique</t>
  </si>
  <si>
    <t>10.1109/CICC60959.2024.10529001</t>
  </si>
  <si>
    <r>
      <t>Jianlin Xia</t>
    </r>
    <r>
      <rPr>
        <sz val="10"/>
        <color rgb="FF000000"/>
        <rFont val="Arial"/>
        <family val="2"/>
        <scheme val="minor"/>
      </rPr>
      <t xml:space="preserve">; </t>
    </r>
    <r>
      <rPr>
        <sz val="10"/>
        <color rgb="FF000000"/>
        <rFont val="Arial"/>
        <family val="2"/>
        <scheme val="minor"/>
      </rPr>
      <t>Yongjia Li</t>
    </r>
    <r>
      <rPr>
        <sz val="10"/>
        <color rgb="FF000000"/>
        <rFont val="Arial"/>
        <family val="2"/>
        <scheme val="minor"/>
      </rPr>
      <t xml:space="preserve">; </t>
    </r>
    <r>
      <rPr>
        <sz val="10"/>
        <color rgb="FF000000"/>
        <rFont val="Arial"/>
        <family val="2"/>
        <scheme val="minor"/>
      </rPr>
      <t>Weiyue Qu</t>
    </r>
    <r>
      <rPr>
        <sz val="10"/>
        <color rgb="FF000000"/>
        <rFont val="Arial"/>
        <family val="2"/>
        <scheme val="minor"/>
      </rPr>
      <t xml:space="preserve">; </t>
    </r>
    <r>
      <rPr>
        <sz val="10"/>
        <color rgb="FF000000"/>
        <rFont val="Arial"/>
        <family val="2"/>
        <scheme val="minor"/>
      </rPr>
      <t>Zhongyuan Fang</t>
    </r>
    <r>
      <rPr>
        <sz val="10"/>
        <color rgb="FF000000"/>
        <rFont val="Arial"/>
        <family val="2"/>
        <scheme val="minor"/>
      </rPr>
      <t xml:space="preserve">; </t>
    </r>
    <r>
      <rPr>
        <sz val="10"/>
        <color rgb="FF000000"/>
        <rFont val="Arial"/>
        <family val="2"/>
        <scheme val="minor"/>
      </rPr>
      <t>Jin Wu</t>
    </r>
    <r>
      <rPr>
        <sz val="10"/>
        <color rgb="FF000000"/>
        <rFont val="Arial"/>
        <family val="2"/>
        <scheme val="minor"/>
      </rPr>
      <t xml:space="preserve">; </t>
    </r>
    <r>
      <rPr>
        <sz val="10"/>
        <color rgb="FF000000"/>
        <rFont val="Arial"/>
        <family val="2"/>
        <scheme val="minor"/>
      </rPr>
      <t>Feng Lin</t>
    </r>
  </si>
  <si>
    <t>A 870 ppm/V 53 ppm/ ∘ C 7 MHz Non-Trimmed RC Relaxation Oscillator Using Mixed-Signal Compensation Loop From -40 ∘ C to 165 ∘ C</t>
  </si>
  <si>
    <t>10.1109/TCSI.2024.3521928</t>
  </si>
  <si>
    <t>Yueduo Liu; Zihao Zhu; Xinyu Yang; Rongxin Bao; Zehao Zhang; Hongshuai Zhang; Jiaxin Liu, Zheng Wang, Mingkang Zhang, Na Yan, Jun Yin, Pui-In Mak, Shiheng Yang</t>
  </si>
  <si>
    <t>A 0.4μW/MHz Reference-Replication-Based RC Oscillator with Path-Delay and Comparator-Offset Cancellation Achieving 9.83ppm/°C from -40 to 125°C</t>
  </si>
  <si>
    <t>10.1109/ISSCC49661.2025.10904801</t>
  </si>
  <si>
    <t>TC/PSS calculated from reported spreads. Linear mapping ~ 2p trim</t>
  </si>
  <si>
    <t>Youngwoo Ji, Jiawei Liao, Sina Arjmandpour, Alessandro Novello, Jae-Yoon Sim, and Taekwang Jang</t>
  </si>
  <si>
    <t>An R-RC Oscillator Achieving Second-Order Temperature Compensation and Oscillating Independently From the Comparator and Reset Delays</t>
  </si>
  <si>
    <t>10.1109/JSSC.2025.3587690</t>
  </si>
  <si>
    <t>PP Var is estimated from lot</t>
  </si>
  <si>
    <t>Sining Pan, Yihang Cheng, Guohua Wu, Zhihua Wang, Kofi A. A. Makinwa, and Huaqiang Wu</t>
  </si>
  <si>
    <t>A 0.028-mm2 32-MHz RC Frequency Reference With an Inaccuracy of ±900 ppm From −40°C to 125°C and ±1600 ppm After Accelerated Aging</t>
  </si>
  <si>
    <t xml:space="preserve"> 10.1109/JSSC.2025.3530944</t>
  </si>
  <si>
    <t>Yueduo Liu; Zihao Zhu; Rongxin Bao; Jiahui Lin; Jun Yin; Qiang Li</t>
  </si>
  <si>
    <t>A Compact Sub-nW/kHz Relaxation Oscillator Using a Negative-Offset Comparator With Chopping and Piecewise Charge-Acceleration in 28-nm CMOS</t>
  </si>
  <si>
    <t>10.1109/TCSI.2023.3326351</t>
  </si>
  <si>
    <t>A 0.4-V 500-kHz FLL With Reused TDA-Based Calibration and OTA-Accelerated Technique in 65-nm CMOS for Sleep Timer</t>
  </si>
  <si>
    <t>10.1109/TCSII.2024.3502159</t>
  </si>
  <si>
    <t>Dan Shi; Ka-Meng Lei; Rui P. Martins; Pui-In Mak</t>
  </si>
  <si>
    <t>A 0.35–0.5-V 0.0136-mm² 12 -MHz Digital Frequency-Locked Loop With 1.06%/V Line Sensitivity in 65-nm CMOS</t>
  </si>
  <si>
    <t>10.1109/TCSII.2025.3531710</t>
  </si>
  <si>
    <t>ESSERC</t>
  </si>
  <si>
    <t>Karim Mohamed, Nandor G. Toth, Hui Jiang, Çağrı Gürleyük and Kofi A. A. Makinwa</t>
  </si>
  <si>
    <t>A 16 MHz RC Frequency Reference With ±450 ppm Inaccuracy from -45⁰C to 85⁰C after Accelerated Aging</t>
  </si>
  <si>
    <t>Data in red represent state of the art results</t>
  </si>
  <si>
    <t>PSS [%/V]</t>
  </si>
  <si>
    <t>McCorquodale, Michael S. and O'Day, Justin D. and Pernia, Scott M. and Carichner, Gordon A. and Kubba, Sundus and Brown, Richard B.</t>
  </si>
  <si>
    <t>A Monolithic and Self-Referenced RF LC Clock Generator Compliant With USB 2.0</t>
  </si>
  <si>
    <t>10.1109/JSSC.2006.883337</t>
  </si>
  <si>
    <t>LC</t>
  </si>
  <si>
    <t>X-coupled</t>
  </si>
  <si>
    <t>McCorquodale, Michael S. and Pernia, Scott M. and O'Day, Justin D. and Carichner, Gordy and Marsman, Eric and Nguyen, Nam and Kubba, Sundus and Nguyen, Si and Kuhn, Jon and Brown, Richard B.</t>
  </si>
  <si>
    <t>A 0.5-to-480MHz Self-Referenced CMOS Clock Generator with 90ppm Total Frequency Error and Spread-Spectrum Capability</t>
  </si>
  <si>
    <t>10.1109/ISSCC.2008.4523201</t>
  </si>
  <si>
    <t>PSS w/ LDO.</t>
  </si>
  <si>
    <t>TCASI</t>
  </si>
  <si>
    <t>McCorquodale, Michael S. and Carichner, Gordon A. and O'Day, Justin D. and Pernia, Scott M. and Kubba, Sundus and Marsman, Eric D. and Kuhn, Jonathan J. and Brown, Richard B.</t>
  </si>
  <si>
    <t>A 25-MHz Self-Referenced Solid-State Frequency Source Suitable for XO-Replacement</t>
  </si>
  <si>
    <t>10.1109/TCSI.2009.2016133</t>
  </si>
  <si>
    <t>PSS w/ LDO estimated from plot</t>
  </si>
  <si>
    <t>De Smedt, Valentijn and Gielen, Georges and Dehaene, Wim</t>
  </si>
  <si>
    <t>A 0.6V to 1.6V, 46μW voltage and temperature independent 48 MHz pulsed LC oscillator for RFID tags</t>
  </si>
  <si>
    <t>10.1109/ASSCC.2011.6123616</t>
  </si>
  <si>
    <t>IFCS</t>
  </si>
  <si>
    <t>A. Ahmed, B. Hanafi, S. Hosny, N. Sinoussi, A. Hamed, M. Samir, M. Essam, A. El-Kholy, M. Weheiba, A. Helmy</t>
  </si>
  <si>
    <t>A highly stable CMOS Self-Compensated Oscillator (SCO) based on an LC tank temperature Null concept</t>
  </si>
  <si>
    <t>10.1109/FCS.2011.5977850</t>
  </si>
  <si>
    <t>PSS estimated from Fig 8 at 20 C. Heater-assisted RT trim.</t>
  </si>
  <si>
    <t>Sinoussi, N. and Hamed, A. and Essam, M. and El-Kholy, A. and Hassanein, A. and Saeed, M. and Helmy, A. and Ahmed, A.</t>
  </si>
  <si>
    <t>A single LC tank self-compensated CMOS oscillator with frequency stability of ±100ppm from −40°C to 85°C</t>
  </si>
  <si>
    <t>10.1109/FCS.2012.6243676</t>
  </si>
  <si>
    <t>3.0</t>
  </si>
  <si>
    <t>PSS estimated from Fig 7 at 20 C. Heater-assisted RT trim.</t>
  </si>
  <si>
    <t>Ates, Erdogan Ozgur and Ergul, Atilim and Aksin, Devrim Yilmaz</t>
  </si>
  <si>
    <t>Fully Integrated Frequency Reference With 1.7 ppm Temperature Accuracy Within 0–80°C</t>
  </si>
  <si>
    <t>10.1109/JSSC.2013.2280052</t>
  </si>
  <si>
    <t>Colpitts</t>
  </si>
  <si>
    <t xml:space="preserve">Power of Osc only! </t>
  </si>
  <si>
    <t>TMTT</t>
  </si>
  <si>
    <t>Philipp Greiner; Jasmin Grosinger; Johannes Schweighofer; Christoph Steffan; Sandra Wilfling; Gerald Holweg</t>
  </si>
  <si>
    <t>A System-on-Chip Crystal-Less Wireless Sub-GHz Transmitter</t>
  </si>
  <si>
    <t>10.1109/TMTT.2017.2748130</t>
  </si>
  <si>
    <t>Hybrid</t>
  </si>
  <si>
    <t>Kisang Jung, Kunhee Cho , Sanghun Lee, and Jusung Kim</t>
  </si>
  <si>
    <r>
      <t>A Temperature Compensated RF LC</t>
    </r>
    <r>
      <rPr>
        <sz val="10"/>
        <color rgb="FF333333"/>
        <rFont val="Arial"/>
        <family val="2"/>
        <scheme val="minor"/>
      </rPr>
      <t> Clock Generator With ±50-ppm Frequency Accuracy From −40 °C to 80 °C</t>
    </r>
  </si>
  <si>
    <t>10.1109/TMTT.2019.2936352</t>
  </si>
  <si>
    <t>Delke, Alexander S. and Annema, Anne-Johan and Alink, Mark S. Oude and Jin, Yanyu and Verlinden, Jos and Nauta, Bram</t>
  </si>
  <si>
    <t>A Single-Trim Frequency Reference Achieving ±120 ppm Accuracy From −50 °C to 170 °C</t>
  </si>
  <si>
    <t>10.1109/JSSC.2021.3090682</t>
  </si>
  <si>
    <t>Delke, Alexander S. and Hoen, Thomas J. and Annema, Anne-Johan and Jin, Yanyu and Verlinden, Jos and Nauta, Bram</t>
  </si>
  <si>
    <t>A Single-Trim Frequency Reference System With 0.7 ppm/°C From −63 °C to 165 °C Consuming 210 μW at 70 MHz</t>
  </si>
  <si>
    <t>10.1109/JSSC.2023.3261600</t>
  </si>
  <si>
    <t>TVLSI</t>
  </si>
  <si>
    <t>Seongun Bae; Minseob Lee; Sang-Min Yoo; Jae-Yoon Sim</t>
  </si>
  <si>
    <t>A Temperature Compensated Ring Oscillator With LC-Based Period Error Detection</t>
  </si>
  <si>
    <t>10.1109/TVLSI.2023.3322709</t>
  </si>
  <si>
    <t>Huo, Runtao and Zhang, Tong and Jie, Weihao and Zheng, Yanling and Li, Deyong and Gao, Li and Zhao, Yang and Jiang, Honglan and Li, Yongfu and Mercier, Patrick and Wang, Hui</t>
  </si>
  <si>
    <t xml:space="preserve">A 1.8-to-3.0GHz Fully Integrated All-In-One CMOS Frequency Management Module Achieving -47/+42ppm Inaccuracy from -40 to 95°C and -150/+70ppm After Accelerated Aging </t>
  </si>
  <si>
    <t>10.1109/ISSCC49661.2025.10904565</t>
  </si>
  <si>
    <t>Energy [nW/kHz]</t>
  </si>
  <si>
    <t>Kashmiri, S. Mahdi and Pertijs, Michiel A. P. and Makinwa, Kofi A. A.</t>
  </si>
  <si>
    <t>A Thermal-Diffusivity-Based Frequency Reference in Standard CMOS With an Absolute Inaccuracy of ±0.1% From −55 ∘C to 125 ∘C</t>
  </si>
  <si>
    <t>10.1109/JSSC.2010.2076343</t>
  </si>
  <si>
    <t>TD</t>
  </si>
  <si>
    <t>Kashmiri, S. Mahdi and Souri, Kamran and Makinwa, Kofi A. A.</t>
  </si>
  <si>
    <t>A Scaled Thermal-Diffusivity-Based 16 MHz Frequency Reference in 0.16 µm CMOS</t>
  </si>
  <si>
    <t>10.1109/JSSC.2012.2191043</t>
  </si>
  <si>
    <t>Sebastiano, Fabio and Breems, Lucien J. and Makinwa, Kofi A. A. and Drago, Salvatore and Leenaerts, Domine M. W. and Nauta, Bram</t>
  </si>
  <si>
    <t>A Low-Voltage Mobility-Based Frequency Reference for Crystal-Less ULP Radios</t>
  </si>
  <si>
    <t>10.1109/JSSC.2009.2020247</t>
  </si>
  <si>
    <t>Mobility</t>
  </si>
  <si>
    <t>External reference voltages</t>
  </si>
  <si>
    <t>Denier, Urs</t>
  </si>
  <si>
    <t>Analysis and Design of an Ultralow-Power CMOS Relaxation Oscillator</t>
  </si>
  <si>
    <t>10.1109/TCSI.2010.2041504</t>
  </si>
  <si>
    <t>Fabio Sebastiano; Lucien J. Breems; Kofi A. A. Makinwa; Salvatore Drago; Domine M. W. Leenaerts; Bram Nauta</t>
  </si>
  <si>
    <t>A 65-nm CMOS Temperature-Compensated Mobility-Based Frequency Reference for Wireless Sensor Networks</t>
  </si>
  <si>
    <t>10.1109/JSSC.2011.2143630</t>
  </si>
  <si>
    <t>Typical 32kHz Crystal Osc</t>
  </si>
  <si>
    <t>Typical 24MHz Crystal Osc</t>
  </si>
  <si>
    <t>Excellent 24MHz Crystal Osc</t>
  </si>
  <si>
    <t>Jitter (ps)</t>
  </si>
  <si>
    <t>Power (uW)</t>
  </si>
  <si>
    <t>Energy</t>
  </si>
  <si>
    <t>non-FLL</t>
  </si>
  <si>
    <t>Trims &gt;= 2</t>
  </si>
  <si>
    <t>66,8nW Power does not include LUT!</t>
  </si>
  <si>
    <t>RC Trend (aJ)  =</t>
  </si>
  <si>
    <t>LC Trend (aJ)  =</t>
  </si>
  <si>
    <t>TC Comp</t>
  </si>
  <si>
    <t>n.a.</t>
  </si>
  <si>
    <t>2R</t>
  </si>
  <si>
    <t>Leakage</t>
  </si>
  <si>
    <t>2R + LUT</t>
  </si>
  <si>
    <t>Yunbo Huang, Y. Chen, K. Yang, P. Crovetti, P.-I. Mak, and R. P. Martins</t>
  </si>
  <si>
    <t>3R + DSM</t>
  </si>
  <si>
    <t>2R + DSM</t>
  </si>
  <si>
    <t>2R + DCM</t>
  </si>
  <si>
    <t>Giorgio Cristiano, Jiawei Liao, Alessandro Novello, Gabriele Atzeni, Taekwang Jang</t>
  </si>
  <si>
    <t>A 8.7ppm/°C, 694nW, One-Point Calibrated RC Oscillator Using a Nonlinearity-Aware Dual Phase-Locked Loop and DSM-Controlled Frequency-Locked Loops</t>
  </si>
  <si>
    <t>2V</t>
  </si>
  <si>
    <t>10.1109/VLSICircuits18222.2020.9162838</t>
  </si>
  <si>
    <t>MOS + leakage</t>
  </si>
  <si>
    <t>Comp delay</t>
  </si>
  <si>
    <t>BJT/R</t>
  </si>
  <si>
    <t>Linwei Wang, Rong Zhou , Jianhang Yang, Zhen Li, Zhicheng Dong, Shubin Liu and Zhangming Zhu</t>
  </si>
  <si>
    <t>3R + RO TS</t>
  </si>
  <si>
    <t>PTAT Gen. resistor type is not mentioned, so it is asssumed to be different from the other two mentioned types.</t>
  </si>
  <si>
    <t>2R + VTH modulation</t>
  </si>
  <si>
    <t>MOS/R</t>
  </si>
  <si>
    <t>BJT/ R</t>
  </si>
  <si>
    <t>BJT/R + MOS/R</t>
  </si>
  <si>
    <t>MOS/R + leakage</t>
  </si>
  <si>
    <t>MOS/2R</t>
  </si>
  <si>
    <t>MOS</t>
  </si>
  <si>
    <t>MOS/R + MOS</t>
  </si>
  <si>
    <t>BJT/R + polynomial</t>
  </si>
  <si>
    <t>2R + polynomial</t>
  </si>
  <si>
    <t>1R + polynomial</t>
  </si>
  <si>
    <r>
      <t xml:space="preserve">Lifetime TC </t>
    </r>
    <r>
      <rPr>
        <sz val="11"/>
        <rFont val="Arial"/>
        <family val="2"/>
      </rPr>
      <t>- is the Lifetime spread/(temp. range)</t>
    </r>
  </si>
  <si>
    <r>
      <t xml:space="preserve">Trims </t>
    </r>
    <r>
      <rPr>
        <sz val="11"/>
        <rFont val="Arial"/>
        <family val="2"/>
      </rPr>
      <t>- the number of temperatures at which the frequency reference was trimmed. 
This is often augmented by a batch calibration to remove its higher-order temperature dependency.</t>
    </r>
  </si>
  <si>
    <t>Thanks to Cagri Gurleyuk (who started it all), Sining Pan and Karim Mohamed</t>
  </si>
  <si>
    <t>Updated on 7 Sep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</si>
</sst>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9" x14ac:knownFonts="1">
    <font>
      <sz val="10"/>
      <color rgb="FF000000"/>
      <name val="Arial"/>
      <scheme val="minor"/>
    </font>
    <font>
      <b/>
      <sz val="10"/>
      <color rgb="FFFFFFFF"/>
      <name val="Arial"/>
      <family val="2"/>
      <scheme val="minor"/>
    </font>
    <font>
      <b/>
      <sz val="11"/>
      <color rgb="FFFFFFFF"/>
      <name val="Calibri"/>
      <family val="2"/>
    </font>
    <font>
      <sz val="10"/>
      <color theme="1"/>
      <name val="Arial"/>
      <family val="2"/>
      <scheme val="minor"/>
    </font>
    <font>
      <u/>
      <sz val="10"/>
      <color rgb="FF0000FF"/>
      <name val="Arial"/>
      <family val="2"/>
    </font>
    <font>
      <sz val="10"/>
      <color rgb="FF000000"/>
      <name val="Arial"/>
      <family val="2"/>
      <scheme val="minor"/>
    </font>
    <font>
      <b/>
      <sz val="10"/>
      <color rgb="FFFF0000"/>
      <name val="Arial"/>
      <family val="2"/>
      <scheme val="minor"/>
    </font>
    <font>
      <b/>
      <sz val="10"/>
      <color rgb="FF0070C0"/>
      <name val="Arial"/>
      <family val="2"/>
      <scheme val="minor"/>
    </font>
    <font>
      <sz val="10"/>
      <color rgb="FF333333"/>
      <name val="Arial"/>
      <family val="2"/>
      <scheme val="minor"/>
    </font>
    <font>
      <u/>
      <sz val="10"/>
      <color theme="10"/>
      <name val="Arial"/>
      <family val="2"/>
      <scheme val="minor"/>
    </font>
    <font>
      <b/>
      <sz val="12"/>
      <color theme="1"/>
      <name val="Arial"/>
      <family val="2"/>
      <scheme val="minor"/>
    </font>
    <font>
      <b/>
      <sz val="12"/>
      <color rgb="FFFF0000"/>
      <name val="Arial"/>
      <family val="2"/>
      <scheme val="minor"/>
    </font>
    <font>
      <sz val="11"/>
      <color rgb="FF000000"/>
      <name val="Arial"/>
      <family val="2"/>
    </font>
    <font>
      <b/>
      <sz val="11"/>
      <color rgb="FF000000"/>
      <name val="Arial"/>
      <family val="2"/>
    </font>
    <font>
      <sz val="10"/>
      <name val="Arial"/>
      <family val="2"/>
      <scheme val="minor"/>
    </font>
    <font>
      <b/>
      <sz val="10"/>
      <color theme="1"/>
      <name val="Arial"/>
      <family val="2"/>
      <scheme val="minor"/>
    </font>
    <font>
      <i/>
      <sz val="10"/>
      <color theme="1"/>
      <name val="Arial"/>
      <family val="2"/>
      <scheme val="minor"/>
    </font>
    <font>
      <b/>
      <sz val="10"/>
      <color rgb="FF000000"/>
      <name val="Arial"/>
      <family val="2"/>
      <scheme val="minor"/>
    </font>
    <font>
      <b/>
      <sz val="10"/>
      <name val="Arial"/>
      <family val="2"/>
    </font>
    <font>
      <b/>
      <sz val="14"/>
      <name val="Arial"/>
      <family val="2"/>
    </font>
    <font>
      <sz val="11"/>
      <name val="Arial"/>
      <family val="2"/>
    </font>
    <font>
      <i/>
      <sz val="11"/>
      <name val="Arial"/>
      <family val="2"/>
    </font>
    <font>
      <b/>
      <sz val="11"/>
      <name val="Arial"/>
      <family val="2"/>
    </font>
    <font>
      <sz val="12"/>
      <color rgb="FF000000"/>
      <name val="Arial"/>
      <family val="2"/>
      <scheme val="minor"/>
    </font>
    <font>
      <sz val="10"/>
      <color rgb="FF00B050"/>
      <name val="Arial"/>
      <family val="2"/>
      <scheme val="minor"/>
    </font>
    <font>
      <i/>
      <sz val="10"/>
      <name val="Arial"/>
      <family val="2"/>
      <scheme val="minor"/>
    </font>
    <font>
      <b/>
      <sz val="10"/>
      <name val="Arial"/>
      <family val="2"/>
      <scheme val="minor"/>
    </font>
    <font>
      <b/>
      <sz val="10"/>
      <color rgb="FFFF0000"/>
      <name val="Arial"/>
      <scheme val="minor"/>
    </font>
    <font>
      <b/>
      <i/>
      <sz val="10"/>
      <color rgb="FFFF0000"/>
      <name val="Arial"/>
      <family val="2"/>
      <scheme val="minor"/>
    </font>
  </fonts>
  <fills count="5">
    <fill>
      <patternFill patternType="none"/>
    </fill>
    <fill>
      <patternFill patternType="gray125"/>
    </fill>
    <fill>
      <patternFill patternType="solid">
        <fgColor rgb="FF000000"/>
        <bgColor rgb="FF000000"/>
      </patternFill>
    </fill>
    <fill>
      <patternFill patternType="solid">
        <fgColor theme="2" tint="-0.14999847407452621"/>
        <bgColor indexed="64"/>
      </patternFill>
    </fill>
    <fill>
      <patternFill patternType="solid">
        <fgColor theme="0"/>
        <bgColor indexed="64"/>
      </patternFill>
    </fill>
  </fills>
  <borders count="2">
    <border>
      <left/>
      <right/>
      <top/>
      <bottom/>
      <diagonal/>
    </border>
    <border>
      <left/>
      <right/>
      <top/>
      <bottom style="medium">
        <color rgb="FF000000"/>
      </bottom>
      <diagonal/>
    </border>
  </borders>
  <cellStyleXfs count="2">
    <xf numFmtId="0" fontId="0" fillId="0" borderId="0"/>
    <xf numFmtId="0" fontId="9" fillId="0" borderId="0" applyNumberFormat="0" applyFill="0" applyBorder="0" applyAlignment="0" applyProtection="0"/>
  </cellStyleXfs>
  <cellXfs count="84">
    <xf numFmtId="0" fontId="0" fillId="0" borderId="0" xfId="0"/>
    <xf numFmtId="0" fontId="1" fillId="2" borderId="0" xfId="0" applyFont="1" applyFill="1"/>
    <xf numFmtId="0" fontId="3" fillId="0" borderId="0" xfId="0" applyFont="1"/>
    <xf numFmtId="0" fontId="4" fillId="0" borderId="0" xfId="0" applyFont="1"/>
    <xf numFmtId="1" fontId="3" fillId="0" borderId="0" xfId="0" applyNumberFormat="1" applyFont="1"/>
    <xf numFmtId="164" fontId="3" fillId="0" borderId="0" xfId="0" applyNumberFormat="1" applyFont="1"/>
    <xf numFmtId="11" fontId="3" fillId="0" borderId="0" xfId="0" applyNumberFormat="1" applyFont="1"/>
    <xf numFmtId="2" fontId="3" fillId="0" borderId="0" xfId="0" applyNumberFormat="1" applyFont="1"/>
    <xf numFmtId="11" fontId="0" fillId="0" borderId="0" xfId="0" applyNumberFormat="1"/>
    <xf numFmtId="2" fontId="3"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center"/>
    </xf>
    <xf numFmtId="1" fontId="3" fillId="0" borderId="0" xfId="0" applyNumberFormat="1" applyFont="1" applyAlignment="1">
      <alignment horizontal="center"/>
    </xf>
    <xf numFmtId="164" fontId="3" fillId="0" borderId="0" xfId="0" applyNumberFormat="1" applyFont="1" applyAlignment="1">
      <alignment horizontal="center"/>
    </xf>
    <xf numFmtId="0" fontId="5" fillId="0" borderId="0" xfId="0" applyFont="1"/>
    <xf numFmtId="2" fontId="7" fillId="0" borderId="0" xfId="0" applyNumberFormat="1" applyFont="1" applyAlignment="1">
      <alignment horizontal="center"/>
    </xf>
    <xf numFmtId="2" fontId="6" fillId="0" borderId="0" xfId="0" applyNumberFormat="1" applyFont="1" applyAlignment="1">
      <alignment horizontal="center"/>
    </xf>
    <xf numFmtId="11" fontId="3" fillId="0" borderId="0" xfId="0" applyNumberFormat="1" applyFont="1" applyAlignment="1">
      <alignment horizontal="center"/>
    </xf>
    <xf numFmtId="165" fontId="3" fillId="0" borderId="0" xfId="0" applyNumberFormat="1" applyFont="1" applyAlignment="1">
      <alignment horizontal="center"/>
    </xf>
    <xf numFmtId="0" fontId="9" fillId="0" borderId="0" xfId="1"/>
    <xf numFmtId="2" fontId="10" fillId="0" borderId="0" xfId="0" applyNumberFormat="1" applyFont="1" applyAlignment="1">
      <alignment horizontal="center"/>
    </xf>
    <xf numFmtId="0" fontId="11" fillId="0" borderId="0" xfId="0" applyFont="1"/>
    <xf numFmtId="0" fontId="12" fillId="0" borderId="0" xfId="0" applyFont="1"/>
    <xf numFmtId="0" fontId="14" fillId="0" borderId="0" xfId="0" applyFont="1"/>
    <xf numFmtId="1" fontId="15" fillId="0" borderId="0" xfId="0" applyNumberFormat="1" applyFont="1" applyAlignment="1">
      <alignment horizontal="center"/>
    </xf>
    <xf numFmtId="11" fontId="3" fillId="0" borderId="0" xfId="0" applyNumberFormat="1" applyFont="1" applyAlignment="1">
      <alignment wrapText="1"/>
    </xf>
    <xf numFmtId="1" fontId="3" fillId="0" borderId="0" xfId="0" applyNumberFormat="1" applyFont="1" applyAlignment="1">
      <alignment wrapText="1"/>
    </xf>
    <xf numFmtId="0" fontId="9" fillId="0" borderId="0" xfId="1" applyAlignment="1"/>
    <xf numFmtId="2" fontId="16" fillId="0" borderId="0" xfId="0" applyNumberFormat="1" applyFont="1" applyAlignment="1">
      <alignment horizontal="center"/>
    </xf>
    <xf numFmtId="2" fontId="1" fillId="2" borderId="0" xfId="0" applyNumberFormat="1" applyFont="1" applyFill="1" applyAlignment="1">
      <alignment horizontal="center" wrapText="1"/>
    </xf>
    <xf numFmtId="0" fontId="2" fillId="2" borderId="0" xfId="0" applyFont="1" applyFill="1" applyAlignment="1">
      <alignment horizontal="center" wrapText="1"/>
    </xf>
    <xf numFmtId="164" fontId="2" fillId="2" borderId="0" xfId="0" applyNumberFormat="1" applyFont="1" applyFill="1" applyAlignment="1">
      <alignment horizontal="center" wrapText="1"/>
    </xf>
    <xf numFmtId="2" fontId="2" fillId="2" borderId="0" xfId="0" applyNumberFormat="1" applyFont="1" applyFill="1" applyAlignment="1">
      <alignment horizontal="center" wrapText="1"/>
    </xf>
    <xf numFmtId="0" fontId="1" fillId="2" borderId="0" xfId="0" applyFont="1" applyFill="1" applyAlignment="1">
      <alignment horizontal="center" wrapText="1"/>
    </xf>
    <xf numFmtId="1" fontId="1" fillId="2" borderId="0" xfId="0" applyNumberFormat="1" applyFont="1" applyFill="1" applyAlignment="1">
      <alignment horizontal="center" wrapText="1"/>
    </xf>
    <xf numFmtId="164" fontId="1" fillId="2" borderId="0" xfId="0" applyNumberFormat="1" applyFont="1" applyFill="1" applyAlignment="1">
      <alignment horizontal="center" wrapText="1"/>
    </xf>
    <xf numFmtId="11" fontId="1" fillId="2" borderId="0" xfId="0" applyNumberFormat="1" applyFont="1" applyFill="1" applyAlignment="1">
      <alignment horizontal="center" wrapText="1"/>
    </xf>
    <xf numFmtId="164" fontId="16" fillId="0" borderId="0" xfId="0" applyNumberFormat="1" applyFont="1" applyAlignment="1">
      <alignment horizontal="center"/>
    </xf>
    <xf numFmtId="1" fontId="16" fillId="0" borderId="0" xfId="0" applyNumberFormat="1" applyFont="1"/>
    <xf numFmtId="164" fontId="3" fillId="3" borderId="0" xfId="0" applyNumberFormat="1" applyFont="1" applyFill="1" applyAlignment="1">
      <alignment horizontal="center"/>
    </xf>
    <xf numFmtId="0" fontId="0" fillId="3" borderId="0" xfId="0" applyFill="1" applyAlignment="1">
      <alignment horizontal="center"/>
    </xf>
    <xf numFmtId="2" fontId="3" fillId="3" borderId="0" xfId="0" applyNumberFormat="1" applyFont="1" applyFill="1" applyAlignment="1">
      <alignment horizontal="center"/>
    </xf>
    <xf numFmtId="0" fontId="3" fillId="3" borderId="0" xfId="0" applyFont="1" applyFill="1" applyAlignment="1">
      <alignment horizontal="center"/>
    </xf>
    <xf numFmtId="0" fontId="1" fillId="2" borderId="0" xfId="0" applyFont="1" applyFill="1" applyAlignment="1">
      <alignment horizontal="center" vertical="center" wrapText="1"/>
    </xf>
    <xf numFmtId="0" fontId="18" fillId="0" borderId="0" xfId="0" applyFont="1"/>
    <xf numFmtId="11" fontId="0" fillId="0" borderId="0" xfId="0" applyNumberFormat="1" applyAlignment="1">
      <alignment horizontal="center"/>
    </xf>
    <xf numFmtId="1" fontId="0" fillId="0" borderId="0" xfId="0" applyNumberFormat="1" applyAlignment="1">
      <alignment horizontal="center"/>
    </xf>
    <xf numFmtId="0" fontId="17" fillId="0" borderId="0" xfId="0" applyFont="1" applyAlignment="1">
      <alignment horizontal="center"/>
    </xf>
    <xf numFmtId="0" fontId="19"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22" fillId="0" borderId="0" xfId="0" applyFont="1" applyAlignment="1">
      <alignment vertical="center" wrapText="1"/>
    </xf>
    <xf numFmtId="0" fontId="20" fillId="0" borderId="0" xfId="0" applyFont="1" applyAlignment="1" applyProtection="1">
      <alignment horizontal="left" vertical="center"/>
      <protection locked="0"/>
    </xf>
    <xf numFmtId="0" fontId="12" fillId="0" borderId="0" xfId="0" applyFont="1" applyAlignment="1">
      <alignment wrapText="1"/>
    </xf>
    <xf numFmtId="1" fontId="16" fillId="0" borderId="0" xfId="0" applyNumberFormat="1" applyFont="1" applyAlignment="1">
      <alignment horizontal="center"/>
    </xf>
    <xf numFmtId="2" fontId="0" fillId="0" borderId="0" xfId="0" applyNumberFormat="1" applyAlignment="1">
      <alignment horizontal="center"/>
    </xf>
    <xf numFmtId="0" fontId="23" fillId="0" borderId="0" xfId="0" applyFont="1"/>
    <xf numFmtId="2" fontId="14" fillId="0" borderId="0" xfId="0" applyNumberFormat="1" applyFont="1" applyAlignment="1">
      <alignment horizontal="center"/>
    </xf>
    <xf numFmtId="0" fontId="1" fillId="0" borderId="0" xfId="0" applyFont="1" applyAlignment="1">
      <alignment horizontal="center" vertical="center" wrapText="1"/>
    </xf>
    <xf numFmtId="0" fontId="23" fillId="0" borderId="0" xfId="0" applyFont="1" applyAlignment="1">
      <alignment horizontal="center"/>
    </xf>
    <xf numFmtId="0" fontId="24" fillId="0" borderId="0" xfId="0" applyFont="1"/>
    <xf numFmtId="1" fontId="24" fillId="0" borderId="0" xfId="0" applyNumberFormat="1" applyFont="1" applyAlignment="1">
      <alignment horizontal="center"/>
    </xf>
    <xf numFmtId="165" fontId="24" fillId="0" borderId="0" xfId="0" applyNumberFormat="1" applyFont="1" applyAlignment="1">
      <alignment horizontal="center"/>
    </xf>
    <xf numFmtId="1" fontId="14" fillId="0" borderId="0" xfId="0" applyNumberFormat="1" applyFont="1"/>
    <xf numFmtId="164" fontId="14" fillId="0" borderId="0" xfId="0" applyNumberFormat="1" applyFont="1"/>
    <xf numFmtId="11" fontId="14" fillId="0" borderId="0" xfId="0" applyNumberFormat="1" applyFont="1"/>
    <xf numFmtId="1" fontId="25" fillId="0" borderId="0" xfId="0" applyNumberFormat="1" applyFont="1"/>
    <xf numFmtId="1" fontId="14" fillId="0" borderId="0" xfId="0" applyNumberFormat="1" applyFont="1" applyAlignment="1">
      <alignment horizontal="center"/>
    </xf>
    <xf numFmtId="0" fontId="14" fillId="0" borderId="0" xfId="0" applyFont="1" applyAlignment="1">
      <alignment horizontal="center"/>
    </xf>
    <xf numFmtId="164" fontId="14" fillId="0" borderId="0" xfId="0" applyNumberFormat="1" applyFont="1" applyAlignment="1">
      <alignment horizontal="center"/>
    </xf>
    <xf numFmtId="0" fontId="14" fillId="3" borderId="0" xfId="0" applyFont="1" applyFill="1" applyAlignment="1">
      <alignment horizontal="center"/>
    </xf>
    <xf numFmtId="2" fontId="26" fillId="0" borderId="0" xfId="0" applyNumberFormat="1" applyFont="1" applyAlignment="1">
      <alignment horizontal="center"/>
    </xf>
    <xf numFmtId="2" fontId="25" fillId="0" borderId="0" xfId="0" applyNumberFormat="1" applyFont="1" applyAlignment="1">
      <alignment horizontal="center"/>
    </xf>
    <xf numFmtId="17" fontId="20" fillId="0" borderId="0" xfId="0" applyNumberFormat="1" applyFont="1" applyAlignment="1">
      <alignment vertical="center"/>
    </xf>
    <xf numFmtId="0" fontId="27" fillId="0" borderId="0" xfId="0" applyFont="1"/>
    <xf numFmtId="2" fontId="28" fillId="0" borderId="0" xfId="0" applyNumberFormat="1" applyFont="1" applyAlignment="1">
      <alignment horizontal="center"/>
    </xf>
    <xf numFmtId="0" fontId="18" fillId="0" borderId="0" xfId="0" applyFont="1" applyAlignment="1">
      <alignment horizontal="right"/>
    </xf>
    <xf numFmtId="0" fontId="17" fillId="0" borderId="0" xfId="0" applyFont="1"/>
    <xf numFmtId="0" fontId="3" fillId="0" borderId="1" xfId="0" applyFont="1" applyBorder="1"/>
    <xf numFmtId="0" fontId="14" fillId="0" borderId="1" xfId="0" applyFont="1" applyBorder="1"/>
    <xf numFmtId="0" fontId="6" fillId="0" borderId="0" xfId="0" applyFont="1" applyAlignment="1">
      <alignment horizontal="center"/>
    </xf>
    <xf numFmtId="0" fontId="5" fillId="0" borderId="0" xfId="0" applyFont="1" applyAlignment="1">
      <alignment horizontal="center"/>
    </xf>
    <xf numFmtId="0" fontId="15" fillId="0" borderId="0" xfId="0" applyFont="1" applyAlignment="1">
      <alignment horizontal="right"/>
    </xf>
    <xf numFmtId="1" fontId="3" fillId="4" borderId="0" xfId="0" applyNumberFormat="1"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6500471154463"/>
          <c:y val="2.6125309563354605E-2"/>
          <c:w val="0.82349577077242353"/>
          <c:h val="0.85441183220917127"/>
        </c:manualLayout>
      </c:layout>
      <c:scatterChart>
        <c:scatterStyle val="lineMarker"/>
        <c:varyColors val="1"/>
        <c:ser>
          <c:idx val="0"/>
          <c:order val="0"/>
          <c:tx>
            <c:v>RC</c:v>
          </c:tx>
          <c:spPr>
            <a:ln w="19050">
              <a:noFill/>
            </a:ln>
          </c:spPr>
          <c:marker>
            <c:symbol val="circle"/>
            <c:size val="14"/>
            <c:spPr>
              <a:solidFill>
                <a:schemeClr val="accent2"/>
              </a:solidFill>
              <a:ln w="3175" cmpd="sng">
                <a:solidFill>
                  <a:schemeClr val="tx1"/>
                </a:solidFill>
              </a:ln>
            </c:spPr>
          </c:marker>
          <c:xVal>
            <c:numRef>
              <c:f>'RC'!$M$2:$M$66</c:f>
              <c:numCache>
                <c:formatCode>0.00</c:formatCode>
                <c:ptCount val="65"/>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210</c:v>
                </c:pt>
                <c:pt idx="26">
                  <c:v>14.940000000000003</c:v>
                </c:pt>
                <c:pt idx="27">
                  <c:v>0.83</c:v>
                </c:pt>
                <c:pt idx="28">
                  <c:v>1.3883792048929664</c:v>
                </c:pt>
                <c:pt idx="29">
                  <c:v>110.71428571428571</c:v>
                </c:pt>
                <c:pt idx="30">
                  <c:v>0.93442622950819665</c:v>
                </c:pt>
                <c:pt idx="31">
                  <c:v>5.6463414634146334</c:v>
                </c:pt>
                <c:pt idx="32">
                  <c:v>3.666666666666667</c:v>
                </c:pt>
                <c:pt idx="33">
                  <c:v>4</c:v>
                </c:pt>
                <c:pt idx="34">
                  <c:v>65.714285714285708</c:v>
                </c:pt>
                <c:pt idx="35">
                  <c:v>0.57553956834532372</c:v>
                </c:pt>
                <c:pt idx="36">
                  <c:v>5.9913793103448274</c:v>
                </c:pt>
                <c:pt idx="37">
                  <c:v>1.1719999999999999</c:v>
                </c:pt>
                <c:pt idx="38">
                  <c:v>20.952380952380953</c:v>
                </c:pt>
                <c:pt idx="39">
                  <c:v>0.66666666666666663</c:v>
                </c:pt>
                <c:pt idx="40">
                  <c:v>9.9</c:v>
                </c:pt>
                <c:pt idx="41">
                  <c:v>9.9</c:v>
                </c:pt>
                <c:pt idx="42">
                  <c:v>13.75</c:v>
                </c:pt>
                <c:pt idx="43">
                  <c:v>1.0625</c:v>
                </c:pt>
                <c:pt idx="44">
                  <c:v>5.0714285714285712</c:v>
                </c:pt>
                <c:pt idx="45">
                  <c:v>10.909090909090908</c:v>
                </c:pt>
                <c:pt idx="46">
                  <c:v>0.19642857142857142</c:v>
                </c:pt>
                <c:pt idx="47">
                  <c:v>1.01</c:v>
                </c:pt>
                <c:pt idx="48">
                  <c:v>8.5</c:v>
                </c:pt>
                <c:pt idx="49">
                  <c:v>1.42</c:v>
                </c:pt>
                <c:pt idx="50">
                  <c:v>4.6399999999999997</c:v>
                </c:pt>
                <c:pt idx="51">
                  <c:v>1.4939024390243902</c:v>
                </c:pt>
                <c:pt idx="52">
                  <c:v>1.0857142857142859</c:v>
                </c:pt>
                <c:pt idx="53">
                  <c:v>0.36768802228412256</c:v>
                </c:pt>
                <c:pt idx="54">
                  <c:v>2.737704918032787</c:v>
                </c:pt>
                <c:pt idx="55">
                  <c:v>0.88785046728971972</c:v>
                </c:pt>
                <c:pt idx="56">
                  <c:v>7.5</c:v>
                </c:pt>
                <c:pt idx="57">
                  <c:v>13.357142857142858</c:v>
                </c:pt>
                <c:pt idx="58">
                  <c:v>0.40600000000000008</c:v>
                </c:pt>
                <c:pt idx="59">
                  <c:v>3.3043478260869561</c:v>
                </c:pt>
                <c:pt idx="60">
                  <c:v>4.09375</c:v>
                </c:pt>
                <c:pt idx="61">
                  <c:v>0.96842105263157896</c:v>
                </c:pt>
                <c:pt idx="62" formatCode="General">
                  <c:v>#N/A</c:v>
                </c:pt>
                <c:pt idx="63">
                  <c:v>0.47499999999999998</c:v>
                </c:pt>
                <c:pt idx="64">
                  <c:v>9.8125</c:v>
                </c:pt>
              </c:numCache>
            </c:numRef>
          </c:xVal>
          <c:yVal>
            <c:numRef>
              <c:f>'RC'!$Q$2:$Q$66</c:f>
              <c:numCache>
                <c:formatCode>0.00</c:formatCode>
                <c:ptCount val="65"/>
                <c:pt idx="0">
                  <c:v>303.030303030303</c:v>
                </c:pt>
                <c:pt idx="1">
                  <c:v>416.66666666666669</c:v>
                </c:pt>
                <c:pt idx="2">
                  <c:v>90</c:v>
                </c:pt>
                <c:pt idx="3">
                  <c:v>57.14</c:v>
                </c:pt>
                <c:pt idx="4">
                  <c:v>125</c:v>
                </c:pt>
                <c:pt idx="5">
                  <c:v>86.1</c:v>
                </c:pt>
                <c:pt idx="6">
                  <c:v>23.03</c:v>
                </c:pt>
                <c:pt idx="7">
                  <c:v>24.24</c:v>
                </c:pt>
                <c:pt idx="8">
                  <c:v>14</c:v>
                </c:pt>
                <c:pt idx="9">
                  <c:v>104.62</c:v>
                </c:pt>
                <c:pt idx="10">
                  <c:v>16.670000000000002</c:v>
                </c:pt>
                <c:pt idx="11">
                  <c:v>67</c:v>
                </c:pt>
                <c:pt idx="12">
                  <c:v>120</c:v>
                </c:pt>
                <c:pt idx="13">
                  <c:v>38.46</c:v>
                </c:pt>
                <c:pt idx="14">
                  <c:v>205</c:v>
                </c:pt>
                <c:pt idx="15">
                  <c:v>64.3</c:v>
                </c:pt>
                <c:pt idx="16">
                  <c:v>134</c:v>
                </c:pt>
                <c:pt idx="17">
                  <c:v>38.18</c:v>
                </c:pt>
                <c:pt idx="18">
                  <c:v>2.4285714285714284</c:v>
                </c:pt>
                <c:pt idx="19">
                  <c:v>42.42</c:v>
                </c:pt>
                <c:pt idx="20">
                  <c:v>327</c:v>
                </c:pt>
                <c:pt idx="21">
                  <c:v>27.4</c:v>
                </c:pt>
                <c:pt idx="22">
                  <c:v>45</c:v>
                </c:pt>
                <c:pt idx="23">
                  <c:v>13.8</c:v>
                </c:pt>
                <c:pt idx="24">
                  <c:v>99.5</c:v>
                </c:pt>
                <c:pt idx="25">
                  <c:v>48.484848484848484</c:v>
                </c:pt>
                <c:pt idx="26">
                  <c:v>10.65</c:v>
                </c:pt>
                <c:pt idx="27">
                  <c:v>40000</c:v>
                </c:pt>
                <c:pt idx="28">
                  <c:v>13.2</c:v>
                </c:pt>
                <c:pt idx="29">
                  <c:v>2.5</c:v>
                </c:pt>
                <c:pt idx="30">
                  <c:v>153</c:v>
                </c:pt>
                <c:pt idx="31">
                  <c:v>123</c:v>
                </c:pt>
                <c:pt idx="32">
                  <c:v>48.69</c:v>
                </c:pt>
                <c:pt idx="33">
                  <c:v>100</c:v>
                </c:pt>
                <c:pt idx="34">
                  <c:v>4.3</c:v>
                </c:pt>
                <c:pt idx="35">
                  <c:v>48</c:v>
                </c:pt>
                <c:pt idx="36">
                  <c:v>8.6999999999999993</c:v>
                </c:pt>
                <c:pt idx="37">
                  <c:v>30.76923076923077</c:v>
                </c:pt>
                <c:pt idx="38">
                  <c:v>137</c:v>
                </c:pt>
                <c:pt idx="39">
                  <c:v>214.28571428571428</c:v>
                </c:pt>
                <c:pt idx="40">
                  <c:v>6.1538461538461542</c:v>
                </c:pt>
                <c:pt idx="41">
                  <c:v>3.0769230769230771</c:v>
                </c:pt>
                <c:pt idx="42">
                  <c:v>1.3846153846153846</c:v>
                </c:pt>
                <c:pt idx="43">
                  <c:v>8.48</c:v>
                </c:pt>
                <c:pt idx="44">
                  <c:v>2.56</c:v>
                </c:pt>
                <c:pt idx="45">
                  <c:v>36</c:v>
                </c:pt>
                <c:pt idx="46">
                  <c:v>246</c:v>
                </c:pt>
                <c:pt idx="47">
                  <c:v>2.074074074074074</c:v>
                </c:pt>
                <c:pt idx="48">
                  <c:v>32.941176470588232</c:v>
                </c:pt>
                <c:pt idx="49">
                  <c:v>12.32</c:v>
                </c:pt>
                <c:pt idx="50">
                  <c:v>6.8</c:v>
                </c:pt>
                <c:pt idx="51">
                  <c:v>5.8615384615384611</c:v>
                </c:pt>
                <c:pt idx="52">
                  <c:v>12.5</c:v>
                </c:pt>
                <c:pt idx="53">
                  <c:v>77.599999999999994</c:v>
                </c:pt>
                <c:pt idx="54">
                  <c:v>32.299999999999997</c:v>
                </c:pt>
                <c:pt idx="55">
                  <c:v>8</c:v>
                </c:pt>
                <c:pt idx="56">
                  <c:v>2</c:v>
                </c:pt>
                <c:pt idx="57">
                  <c:v>81</c:v>
                </c:pt>
                <c:pt idx="58">
                  <c:v>14.545454545454545</c:v>
                </c:pt>
                <c:pt idx="59">
                  <c:v>12.7</c:v>
                </c:pt>
                <c:pt idx="60">
                  <c:v>10.909090909090908</c:v>
                </c:pt>
                <c:pt idx="61">
                  <c:v>40</c:v>
                </c:pt>
                <c:pt idx="62">
                  <c:v>41.7</c:v>
                </c:pt>
                <c:pt idx="63">
                  <c:v>266.66666666666669</c:v>
                </c:pt>
                <c:pt idx="64">
                  <c:v>5.384615384615385</c:v>
                </c:pt>
              </c:numCache>
            </c:numRef>
          </c:yVal>
          <c:smooth val="1"/>
          <c:extLst>
            <c:ext xmlns:c16="http://schemas.microsoft.com/office/drawing/2014/chart" uri="{C3380CC4-5D6E-409C-BE32-E72D297353CC}">
              <c16:uniqueId val="{00000001-F38D-4994-B517-4AC2AF3212A9}"/>
            </c:ext>
          </c:extLst>
        </c:ser>
        <c:ser>
          <c:idx val="2"/>
          <c:order val="1"/>
          <c:tx>
            <c:v>LC</c:v>
          </c:tx>
          <c:spPr>
            <a:ln w="19050">
              <a:noFill/>
            </a:ln>
          </c:spPr>
          <c:marker>
            <c:symbol val="circle"/>
            <c:size val="14"/>
            <c:spPr>
              <a:solidFill>
                <a:schemeClr val="accent1"/>
              </a:solidFill>
              <a:ln w="3175" cmpd="sng">
                <a:solidFill>
                  <a:schemeClr val="tx1"/>
                </a:solidFill>
              </a:ln>
            </c:spPr>
          </c:marker>
          <c:xVal>
            <c:numRef>
              <c:f>LC!$L$2:$L$14</c:f>
              <c:numCache>
                <c:formatCode>0.00</c:formatCode>
                <c:ptCount val="13"/>
                <c:pt idx="0">
                  <c:v>2616.6666666666665</c:v>
                </c:pt>
                <c:pt idx="1">
                  <c:v>2062.5</c:v>
                </c:pt>
                <c:pt idx="2">
                  <c:v>2376</c:v>
                </c:pt>
                <c:pt idx="3">
                  <c:v>0.97251585623678649</c:v>
                </c:pt>
                <c:pt idx="4">
                  <c:v>284</c:v>
                </c:pt>
                <c:pt idx="5">
                  <c:v>924</c:v>
                </c:pt>
                <c:pt idx="6">
                  <c:v>274.03846153846155</c:v>
                </c:pt>
                <c:pt idx="7">
                  <c:v>148.5</c:v>
                </c:pt>
                <c:pt idx="8">
                  <c:v>6.5533980582524274</c:v>
                </c:pt>
                <c:pt idx="9">
                  <c:v>3.0797101449275361</c:v>
                </c:pt>
                <c:pt idx="10">
                  <c:v>3</c:v>
                </c:pt>
                <c:pt idx="11">
                  <c:v>14.285714285714285</c:v>
                </c:pt>
                <c:pt idx="12">
                  <c:v>4.1015625</c:v>
                </c:pt>
              </c:numCache>
            </c:numRef>
          </c:xVal>
          <c:yVal>
            <c:numRef>
              <c:f>LC!$P$2:$P$14</c:f>
              <c:numCache>
                <c:formatCode>0.00</c:formatCode>
                <c:ptCount val="13"/>
                <c:pt idx="0">
                  <c:v>8.1</c:v>
                </c:pt>
                <c:pt idx="1">
                  <c:v>1.71</c:v>
                </c:pt>
                <c:pt idx="2">
                  <c:v>2.7777777777777777</c:v>
                </c:pt>
                <c:pt idx="3">
                  <c:v>92</c:v>
                </c:pt>
                <c:pt idx="4">
                  <c:v>1.43</c:v>
                </c:pt>
                <c:pt idx="5">
                  <c:v>1.6</c:v>
                </c:pt>
                <c:pt idx="6">
                  <c:v>2.1249999999999998E-2</c:v>
                </c:pt>
                <c:pt idx="7">
                  <c:v>0.7</c:v>
                </c:pt>
                <c:pt idx="8">
                  <c:v>0.83</c:v>
                </c:pt>
                <c:pt idx="9">
                  <c:v>1</c:v>
                </c:pt>
                <c:pt idx="10">
                  <c:v>0.7</c:v>
                </c:pt>
                <c:pt idx="11">
                  <c:v>7.65</c:v>
                </c:pt>
                <c:pt idx="12">
                  <c:v>0.66</c:v>
                </c:pt>
              </c:numCache>
            </c:numRef>
          </c:yVal>
          <c:smooth val="1"/>
          <c:extLst>
            <c:ext xmlns:c16="http://schemas.microsoft.com/office/drawing/2014/chart" uri="{C3380CC4-5D6E-409C-BE32-E72D297353CC}">
              <c16:uniqueId val="{00000003-F38D-4994-B517-4AC2AF3212A9}"/>
            </c:ext>
          </c:extLst>
        </c:ser>
        <c:ser>
          <c:idx val="1"/>
          <c:order val="2"/>
          <c:tx>
            <c:v>TD</c:v>
          </c:tx>
          <c:spPr>
            <a:ln w="19050">
              <a:noFill/>
            </a:ln>
          </c:spPr>
          <c:marker>
            <c:symbol val="circle"/>
            <c:size val="14"/>
            <c:spPr>
              <a:solidFill>
                <a:srgbClr val="00B050"/>
              </a:solidFill>
              <a:ln w="3175">
                <a:solidFill>
                  <a:schemeClr val="tx2"/>
                </a:solidFill>
              </a:ln>
            </c:spPr>
          </c:marker>
          <c:xVal>
            <c:numRef>
              <c:f>Other!$L$2:$L$3</c:f>
              <c:numCache>
                <c:formatCode>0.00</c:formatCode>
                <c:ptCount val="2"/>
                <c:pt idx="0">
                  <c:v>4875</c:v>
                </c:pt>
                <c:pt idx="1">
                  <c:v>131.25</c:v>
                </c:pt>
              </c:numCache>
            </c:numRef>
          </c:xVal>
          <c:yVal>
            <c:numRef>
              <c:f>Other!$P$2:$P$3</c:f>
              <c:numCache>
                <c:formatCode>0.00</c:formatCode>
                <c:ptCount val="2"/>
                <c:pt idx="0">
                  <c:v>11.111111111111111</c:v>
                </c:pt>
                <c:pt idx="1">
                  <c:v>11.111111111111111</c:v>
                </c:pt>
              </c:numCache>
            </c:numRef>
          </c:yVal>
          <c:smooth val="0"/>
          <c:extLst>
            <c:ext xmlns:c16="http://schemas.microsoft.com/office/drawing/2014/chart" uri="{C3380CC4-5D6E-409C-BE32-E72D297353CC}">
              <c16:uniqueId val="{00000005-F38D-4994-B517-4AC2AF3212A9}"/>
            </c:ext>
          </c:extLst>
        </c:ser>
        <c:ser>
          <c:idx val="3"/>
          <c:order val="3"/>
          <c:tx>
            <c:v>Mobility</c:v>
          </c:tx>
          <c:spPr>
            <a:ln w="19050">
              <a:noFill/>
            </a:ln>
          </c:spPr>
          <c:marker>
            <c:symbol val="circle"/>
            <c:size val="14"/>
            <c:spPr>
              <a:solidFill>
                <a:srgbClr val="7030A0"/>
              </a:solidFill>
              <a:ln w="3175">
                <a:solidFill>
                  <a:schemeClr val="tx2"/>
                </a:solidFill>
              </a:ln>
            </c:spPr>
          </c:marker>
          <c:xVal>
            <c:numRef>
              <c:f>Other!$L$5:$L$7</c:f>
              <c:numCache>
                <c:formatCode>0.00</c:formatCode>
                <c:ptCount val="3"/>
                <c:pt idx="0">
                  <c:v>411.99999999999994</c:v>
                </c:pt>
                <c:pt idx="1">
                  <c:v>3.3333333333333335</c:v>
                </c:pt>
                <c:pt idx="2">
                  <c:v>340</c:v>
                </c:pt>
              </c:numCache>
            </c:numRef>
          </c:xVal>
          <c:yVal>
            <c:numRef>
              <c:f>Other!$P$5:$P$7</c:f>
              <c:numCache>
                <c:formatCode>0.00</c:formatCode>
                <c:ptCount val="3"/>
                <c:pt idx="0">
                  <c:v>205.61</c:v>
                </c:pt>
                <c:pt idx="1">
                  <c:v>500</c:v>
                </c:pt>
                <c:pt idx="2">
                  <c:v>55.555555555555557</c:v>
                </c:pt>
              </c:numCache>
            </c:numRef>
          </c:yVal>
          <c:smooth val="0"/>
          <c:extLst>
            <c:ext xmlns:c16="http://schemas.microsoft.com/office/drawing/2014/chart" uri="{C3380CC4-5D6E-409C-BE32-E72D297353CC}">
              <c16:uniqueId val="{00000007-F38D-4994-B517-4AC2AF3212A9}"/>
            </c:ext>
          </c:extLst>
        </c:ser>
        <c:ser>
          <c:idx val="4"/>
          <c:order val="4"/>
          <c:tx>
            <c:v>Xtal</c:v>
          </c:tx>
          <c:spPr>
            <a:ln w="19050">
              <a:solidFill>
                <a:schemeClr val="tx1"/>
              </a:solidFill>
              <a:prstDash val="dash"/>
            </a:ln>
          </c:spPr>
          <c:marker>
            <c:symbol val="none"/>
          </c:marker>
          <c:xVal>
            <c:numRef>
              <c:f>Other!$L$10:$L$12</c:f>
              <c:numCache>
                <c:formatCode>0.00</c:formatCode>
                <c:ptCount val="3"/>
                <c:pt idx="0">
                  <c:v>0.1</c:v>
                </c:pt>
                <c:pt idx="1">
                  <c:v>2</c:v>
                </c:pt>
                <c:pt idx="2">
                  <c:v>10</c:v>
                </c:pt>
              </c:numCache>
            </c:numRef>
          </c:xVal>
          <c:yVal>
            <c:numRef>
              <c:f>Other!$P$10:$P$12</c:f>
              <c:numCache>
                <c:formatCode>0.00</c:formatCode>
                <c:ptCount val="3"/>
                <c:pt idx="0">
                  <c:v>0.8</c:v>
                </c:pt>
                <c:pt idx="1">
                  <c:v>0.8</c:v>
                </c:pt>
                <c:pt idx="2">
                  <c:v>0.1</c:v>
                </c:pt>
              </c:numCache>
            </c:numRef>
          </c:yVal>
          <c:smooth val="0"/>
          <c:extLst>
            <c:ext xmlns:c16="http://schemas.microsoft.com/office/drawing/2014/chart" uri="{C3380CC4-5D6E-409C-BE32-E72D297353CC}">
              <c16:uniqueId val="{00000009-F38D-4994-B517-4AC2AF3212A9}"/>
            </c:ext>
          </c:extLst>
        </c:ser>
        <c:dLbls>
          <c:showLegendKey val="0"/>
          <c:showVal val="0"/>
          <c:showCatName val="0"/>
          <c:showSerName val="0"/>
          <c:showPercent val="0"/>
          <c:showBubbleSize val="0"/>
        </c:dLbls>
        <c:axId val="1088626357"/>
        <c:axId val="26615120"/>
      </c:scatterChart>
      <c:valAx>
        <c:axId val="1088626357"/>
        <c:scaling>
          <c:logBase val="10"/>
          <c:orientation val="minMax"/>
          <c:max val="1000"/>
          <c:min val="0.1"/>
        </c:scaling>
        <c:delete val="0"/>
        <c:axPos val="b"/>
        <c:majorGridlines>
          <c:spPr>
            <a:ln>
              <a:solidFill>
                <a:srgbClr val="B7B7B7"/>
              </a:solidFill>
            </a:ln>
          </c:spPr>
        </c:majorGridlines>
        <c:minorGridlines>
          <c:spPr>
            <a:ln w="3175">
              <a:solidFill>
                <a:srgbClr val="CCCCCC"/>
              </a:solidFill>
            </a:ln>
          </c:spPr>
        </c:minorGridlines>
        <c:title>
          <c:tx>
            <c:rich>
              <a:bodyPr/>
              <a:lstStyle/>
              <a:p>
                <a:pPr lvl="0">
                  <a:defRPr sz="2400" b="1">
                    <a:solidFill>
                      <a:srgbClr val="000000"/>
                    </a:solidFill>
                    <a:latin typeface="+mn-lt"/>
                  </a:defRPr>
                </a:pPr>
                <a:r>
                  <a:rPr lang="el-GR" sz="2400" b="1">
                    <a:solidFill>
                      <a:srgbClr val="000000"/>
                    </a:solidFill>
                    <a:latin typeface="+mn-lt"/>
                  </a:rPr>
                  <a:t>μ</a:t>
                </a:r>
                <a:r>
                  <a:rPr lang="en-US" sz="2400" b="1">
                    <a:solidFill>
                      <a:srgbClr val="000000"/>
                    </a:solidFill>
                    <a:latin typeface="+mn-lt"/>
                  </a:rPr>
                  <a:t>W/MHz [pJ/cycle]</a:t>
                </a:r>
              </a:p>
            </c:rich>
          </c:tx>
          <c:layout>
            <c:manualLayout>
              <c:xMode val="edge"/>
              <c:yMode val="edge"/>
              <c:x val="0.38930908459105312"/>
              <c:y val="0.94203669256526934"/>
            </c:manualLayout>
          </c:layout>
          <c:overlay val="0"/>
        </c:title>
        <c:numFmt formatCode="#,##0.0" sourceLinked="0"/>
        <c:majorTickMark val="cross"/>
        <c:minorTickMark val="in"/>
        <c:tickLblPos val="nextTo"/>
        <c:spPr>
          <a:ln/>
        </c:spPr>
        <c:txPr>
          <a:bodyPr/>
          <a:lstStyle/>
          <a:p>
            <a:pPr lvl="0">
              <a:defRPr sz="2000" b="0">
                <a:solidFill>
                  <a:srgbClr val="000000"/>
                </a:solidFill>
                <a:latin typeface="+mn-lt"/>
              </a:defRPr>
            </a:pPr>
            <a:endParaRPr lang="en-US"/>
          </a:p>
        </c:txPr>
        <c:crossAx val="26615120"/>
        <c:crossesAt val="0.1"/>
        <c:crossBetween val="midCat"/>
      </c:valAx>
      <c:valAx>
        <c:axId val="26615120"/>
        <c:scaling>
          <c:logBase val="10"/>
          <c:orientation val="minMax"/>
          <c:max val="1000"/>
          <c:min val="0.1"/>
        </c:scaling>
        <c:delete val="0"/>
        <c:axPos val="l"/>
        <c:majorGridlines>
          <c:spPr>
            <a:ln>
              <a:solidFill>
                <a:srgbClr val="B7B7B7"/>
              </a:solidFill>
            </a:ln>
          </c:spPr>
        </c:majorGridlines>
        <c:minorGridlines>
          <c:spPr>
            <a:ln w="3175">
              <a:solidFill>
                <a:srgbClr val="CCCCCC"/>
              </a:solidFill>
            </a:ln>
          </c:spPr>
        </c:minorGridlines>
        <c:title>
          <c:tx>
            <c:rich>
              <a:bodyPr/>
              <a:lstStyle/>
              <a:p>
                <a:pPr lvl="0">
                  <a:defRPr sz="2400" b="1">
                    <a:solidFill>
                      <a:srgbClr val="000000"/>
                    </a:solidFill>
                    <a:latin typeface="+mn-lt"/>
                  </a:defRPr>
                </a:pPr>
                <a:r>
                  <a:rPr lang="nl-NL" sz="2400" b="1">
                    <a:solidFill>
                      <a:srgbClr val="000000"/>
                    </a:solidFill>
                    <a:latin typeface="+mn-lt"/>
                  </a:rPr>
                  <a:t>TC [ppm/°C]</a:t>
                </a:r>
              </a:p>
            </c:rich>
          </c:tx>
          <c:overlay val="0"/>
        </c:title>
        <c:numFmt formatCode="0.0" sourceLinked="0"/>
        <c:majorTickMark val="cross"/>
        <c:minorTickMark val="in"/>
        <c:tickLblPos val="nextTo"/>
        <c:spPr>
          <a:ln/>
        </c:spPr>
        <c:txPr>
          <a:bodyPr/>
          <a:lstStyle/>
          <a:p>
            <a:pPr lvl="0">
              <a:defRPr sz="2000" b="0">
                <a:solidFill>
                  <a:srgbClr val="000000"/>
                </a:solidFill>
                <a:latin typeface="+mn-lt"/>
              </a:defRPr>
            </a:pPr>
            <a:endParaRPr lang="en-US"/>
          </a:p>
        </c:txPr>
        <c:crossAx val="1088626357"/>
        <c:crossesAt val="0.1"/>
        <c:crossBetween val="midCat"/>
      </c:valAx>
      <c:spPr>
        <a:ln w="25400">
          <a:solidFill>
            <a:schemeClr val="tx1"/>
          </a:solidFill>
        </a:ln>
      </c:spPr>
    </c:plotArea>
    <c:legend>
      <c:legendPos val="r"/>
      <c:layout>
        <c:manualLayout>
          <c:xMode val="edge"/>
          <c:yMode val="edge"/>
          <c:x val="0.14404731451258071"/>
          <c:y val="0.63984913366539387"/>
          <c:w val="0.13244353108641482"/>
          <c:h val="0.22208859899142011"/>
        </c:manualLayout>
      </c:layout>
      <c:overlay val="0"/>
      <c:spPr>
        <a:solidFill>
          <a:schemeClr val="bg1"/>
        </a:solidFill>
        <a:ln w="19050">
          <a:solidFill>
            <a:schemeClr val="tx1"/>
          </a:solidFill>
        </a:ln>
      </c:spPr>
      <c:txPr>
        <a:bodyPr/>
        <a:lstStyle/>
        <a:p>
          <a:pPr lvl="0" rtl="0">
            <a:defRPr sz="20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6500471154463"/>
          <c:y val="2.6125309563354605E-2"/>
          <c:w val="0.82349577077242353"/>
          <c:h val="0.85441183220917127"/>
        </c:manualLayout>
      </c:layout>
      <c:scatterChart>
        <c:scatterStyle val="lineMarker"/>
        <c:varyColors val="1"/>
        <c:ser>
          <c:idx val="0"/>
          <c:order val="0"/>
          <c:tx>
            <c:v>RC</c:v>
          </c:tx>
          <c:spPr>
            <a:ln w="19050">
              <a:noFill/>
            </a:ln>
          </c:spPr>
          <c:marker>
            <c:symbol val="circle"/>
            <c:size val="16"/>
            <c:spPr>
              <a:solidFill>
                <a:schemeClr val="accent2"/>
              </a:solidFill>
              <a:ln w="3175" cmpd="sng">
                <a:solidFill>
                  <a:schemeClr val="tx1"/>
                </a:solidFill>
              </a:ln>
            </c:spPr>
          </c:marker>
          <c:xVal>
            <c:numRef>
              <c:f>'RC'!$M$2:$M$66</c:f>
              <c:numCache>
                <c:formatCode>0.00</c:formatCode>
                <c:ptCount val="65"/>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210</c:v>
                </c:pt>
                <c:pt idx="26">
                  <c:v>14.940000000000003</c:v>
                </c:pt>
                <c:pt idx="27">
                  <c:v>0.83</c:v>
                </c:pt>
                <c:pt idx="28">
                  <c:v>1.3883792048929664</c:v>
                </c:pt>
                <c:pt idx="29">
                  <c:v>110.71428571428571</c:v>
                </c:pt>
                <c:pt idx="30">
                  <c:v>0.93442622950819665</c:v>
                </c:pt>
                <c:pt idx="31">
                  <c:v>5.6463414634146334</c:v>
                </c:pt>
                <c:pt idx="32">
                  <c:v>3.666666666666667</c:v>
                </c:pt>
                <c:pt idx="33">
                  <c:v>4</c:v>
                </c:pt>
                <c:pt idx="34">
                  <c:v>65.714285714285708</c:v>
                </c:pt>
                <c:pt idx="35">
                  <c:v>0.57553956834532372</c:v>
                </c:pt>
                <c:pt idx="36">
                  <c:v>5.9913793103448274</c:v>
                </c:pt>
                <c:pt idx="37">
                  <c:v>1.1719999999999999</c:v>
                </c:pt>
                <c:pt idx="38">
                  <c:v>20.952380952380953</c:v>
                </c:pt>
                <c:pt idx="39">
                  <c:v>0.66666666666666663</c:v>
                </c:pt>
                <c:pt idx="40">
                  <c:v>9.9</c:v>
                </c:pt>
                <c:pt idx="41">
                  <c:v>9.9</c:v>
                </c:pt>
                <c:pt idx="42">
                  <c:v>13.75</c:v>
                </c:pt>
                <c:pt idx="43">
                  <c:v>1.0625</c:v>
                </c:pt>
                <c:pt idx="44">
                  <c:v>5.0714285714285712</c:v>
                </c:pt>
                <c:pt idx="45">
                  <c:v>10.909090909090908</c:v>
                </c:pt>
                <c:pt idx="46">
                  <c:v>0.19642857142857142</c:v>
                </c:pt>
                <c:pt idx="47">
                  <c:v>1.01</c:v>
                </c:pt>
                <c:pt idx="48">
                  <c:v>8.5</c:v>
                </c:pt>
                <c:pt idx="49">
                  <c:v>1.42</c:v>
                </c:pt>
                <c:pt idx="50">
                  <c:v>4.6399999999999997</c:v>
                </c:pt>
                <c:pt idx="51">
                  <c:v>1.4939024390243902</c:v>
                </c:pt>
                <c:pt idx="52">
                  <c:v>1.0857142857142859</c:v>
                </c:pt>
                <c:pt idx="53">
                  <c:v>0.36768802228412256</c:v>
                </c:pt>
                <c:pt idx="54">
                  <c:v>2.737704918032787</c:v>
                </c:pt>
                <c:pt idx="55">
                  <c:v>0.88785046728971972</c:v>
                </c:pt>
                <c:pt idx="56">
                  <c:v>7.5</c:v>
                </c:pt>
                <c:pt idx="57">
                  <c:v>13.357142857142858</c:v>
                </c:pt>
                <c:pt idx="58">
                  <c:v>0.40600000000000008</c:v>
                </c:pt>
                <c:pt idx="59">
                  <c:v>3.3043478260869561</c:v>
                </c:pt>
                <c:pt idx="60">
                  <c:v>4.09375</c:v>
                </c:pt>
                <c:pt idx="61">
                  <c:v>0.96842105263157896</c:v>
                </c:pt>
                <c:pt idx="62" formatCode="General">
                  <c:v>#N/A</c:v>
                </c:pt>
                <c:pt idx="63">
                  <c:v>0.47499999999999998</c:v>
                </c:pt>
                <c:pt idx="64">
                  <c:v>9.8125</c:v>
                </c:pt>
              </c:numCache>
            </c:numRef>
          </c:xVal>
          <c:yVal>
            <c:numRef>
              <c:f>'RC'!$AC$2:$AC$66</c:f>
              <c:numCache>
                <c:formatCode>0.00</c:formatCode>
                <c:ptCount val="65"/>
                <c:pt idx="48" formatCode="0.0">
                  <c:v>41.176470588235297</c:v>
                </c:pt>
                <c:pt idx="49" formatCode="0.0">
                  <c:v>16.48</c:v>
                </c:pt>
                <c:pt idx="60" formatCode="0.0">
                  <c:v>19.393939393939394</c:v>
                </c:pt>
                <c:pt idx="64">
                  <c:v>6.5384615384615383</c:v>
                </c:pt>
              </c:numCache>
            </c:numRef>
          </c:yVal>
          <c:smooth val="1"/>
          <c:extLst>
            <c:ext xmlns:c16="http://schemas.microsoft.com/office/drawing/2014/chart" uri="{C3380CC4-5D6E-409C-BE32-E72D297353CC}">
              <c16:uniqueId val="{00000001-96DE-47DC-BE10-BA157B7BE010}"/>
            </c:ext>
          </c:extLst>
        </c:ser>
        <c:ser>
          <c:idx val="2"/>
          <c:order val="1"/>
          <c:tx>
            <c:v>LC</c:v>
          </c:tx>
          <c:spPr>
            <a:ln w="19050">
              <a:noFill/>
            </a:ln>
          </c:spPr>
          <c:marker>
            <c:symbol val="circle"/>
            <c:size val="16"/>
            <c:spPr>
              <a:solidFill>
                <a:schemeClr val="accent1"/>
              </a:solidFill>
              <a:ln w="3175" cmpd="sng">
                <a:solidFill>
                  <a:schemeClr val="tx1"/>
                </a:solidFill>
              </a:ln>
            </c:spPr>
          </c:marker>
          <c:xVal>
            <c:numRef>
              <c:f>LC!$L$2:$L$14</c:f>
              <c:numCache>
                <c:formatCode>0.00</c:formatCode>
                <c:ptCount val="13"/>
                <c:pt idx="0">
                  <c:v>2616.6666666666665</c:v>
                </c:pt>
                <c:pt idx="1">
                  <c:v>2062.5</c:v>
                </c:pt>
                <c:pt idx="2">
                  <c:v>2376</c:v>
                </c:pt>
                <c:pt idx="3">
                  <c:v>0.97251585623678649</c:v>
                </c:pt>
                <c:pt idx="4">
                  <c:v>284</c:v>
                </c:pt>
                <c:pt idx="5">
                  <c:v>924</c:v>
                </c:pt>
                <c:pt idx="6">
                  <c:v>274.03846153846155</c:v>
                </c:pt>
                <c:pt idx="7">
                  <c:v>148.5</c:v>
                </c:pt>
                <c:pt idx="8">
                  <c:v>6.5533980582524274</c:v>
                </c:pt>
                <c:pt idx="9">
                  <c:v>3.0797101449275361</c:v>
                </c:pt>
                <c:pt idx="10">
                  <c:v>3</c:v>
                </c:pt>
                <c:pt idx="11">
                  <c:v>14.285714285714285</c:v>
                </c:pt>
                <c:pt idx="12">
                  <c:v>4.1015625</c:v>
                </c:pt>
              </c:numCache>
            </c:numRef>
          </c:xVal>
          <c:yVal>
            <c:numRef>
              <c:f>LC!$AB$2:$AB$14</c:f>
              <c:numCache>
                <c:formatCode>0.00</c:formatCode>
                <c:ptCount val="13"/>
                <c:pt idx="0">
                  <c:v>#N/A</c:v>
                </c:pt>
                <c:pt idx="1">
                  <c:v>#N/A</c:v>
                </c:pt>
                <c:pt idx="2">
                  <c:v>#N/A</c:v>
                </c:pt>
                <c:pt idx="3">
                  <c:v>#N/A</c:v>
                </c:pt>
                <c:pt idx="4">
                  <c:v>#N/A</c:v>
                </c:pt>
                <c:pt idx="5">
                  <c:v>#N/A</c:v>
                </c:pt>
                <c:pt idx="6">
                  <c:v>#N/A</c:v>
                </c:pt>
                <c:pt idx="7">
                  <c:v>3.9047619047619047</c:v>
                </c:pt>
                <c:pt idx="8">
                  <c:v>#N/A</c:v>
                </c:pt>
                <c:pt idx="9">
                  <c:v>1.9090909090909092</c:v>
                </c:pt>
                <c:pt idx="10">
                  <c:v>0.94420600858369097</c:v>
                </c:pt>
                <c:pt idx="11">
                  <c:v>#N/A</c:v>
                </c:pt>
                <c:pt idx="12">
                  <c:v>1.6296296296296295</c:v>
                </c:pt>
              </c:numCache>
            </c:numRef>
          </c:yVal>
          <c:smooth val="1"/>
          <c:extLst>
            <c:ext xmlns:c16="http://schemas.microsoft.com/office/drawing/2014/chart" uri="{C3380CC4-5D6E-409C-BE32-E72D297353CC}">
              <c16:uniqueId val="{00000003-96DE-47DC-BE10-BA157B7BE010}"/>
            </c:ext>
          </c:extLst>
        </c:ser>
        <c:ser>
          <c:idx val="1"/>
          <c:order val="2"/>
          <c:tx>
            <c:v>Xtal</c:v>
          </c:tx>
          <c:spPr>
            <a:ln w="31750">
              <a:solidFill>
                <a:schemeClr val="tx1"/>
              </a:solidFill>
              <a:prstDash val="dash"/>
            </a:ln>
          </c:spPr>
          <c:marker>
            <c:symbol val="none"/>
          </c:marker>
          <c:xVal>
            <c:numRef>
              <c:f>Other!$L$10:$L$12</c:f>
              <c:numCache>
                <c:formatCode>0.00</c:formatCode>
                <c:ptCount val="3"/>
                <c:pt idx="0">
                  <c:v>0.1</c:v>
                </c:pt>
                <c:pt idx="1">
                  <c:v>2</c:v>
                </c:pt>
                <c:pt idx="2">
                  <c:v>10</c:v>
                </c:pt>
              </c:numCache>
            </c:numRef>
          </c:xVal>
          <c:yVal>
            <c:numRef>
              <c:f>Other!$P$10:$P$12</c:f>
              <c:numCache>
                <c:formatCode>0.00</c:formatCode>
                <c:ptCount val="3"/>
                <c:pt idx="0">
                  <c:v>0.8</c:v>
                </c:pt>
                <c:pt idx="1">
                  <c:v>0.8</c:v>
                </c:pt>
                <c:pt idx="2">
                  <c:v>0.1</c:v>
                </c:pt>
              </c:numCache>
            </c:numRef>
          </c:yVal>
          <c:smooth val="0"/>
          <c:extLst>
            <c:ext xmlns:c16="http://schemas.microsoft.com/office/drawing/2014/chart" uri="{C3380CC4-5D6E-409C-BE32-E72D297353CC}">
              <c16:uniqueId val="{00000005-96DE-47DC-BE10-BA157B7BE010}"/>
            </c:ext>
          </c:extLst>
        </c:ser>
        <c:dLbls>
          <c:showLegendKey val="0"/>
          <c:showVal val="0"/>
          <c:showCatName val="0"/>
          <c:showSerName val="0"/>
          <c:showPercent val="0"/>
          <c:showBubbleSize val="0"/>
        </c:dLbls>
        <c:axId val="1088626357"/>
        <c:axId val="26615120"/>
      </c:scatterChart>
      <c:valAx>
        <c:axId val="1088626357"/>
        <c:scaling>
          <c:logBase val="10"/>
          <c:orientation val="minMax"/>
          <c:max val="200"/>
          <c:min val="0.1"/>
        </c:scaling>
        <c:delete val="0"/>
        <c:axPos val="b"/>
        <c:majorGridlines>
          <c:spPr>
            <a:ln>
              <a:solidFill>
                <a:srgbClr val="B7B7B7"/>
              </a:solidFill>
            </a:ln>
          </c:spPr>
        </c:majorGridlines>
        <c:minorGridlines>
          <c:spPr>
            <a:ln w="3175">
              <a:solidFill>
                <a:srgbClr val="CCCCCC"/>
              </a:solidFill>
            </a:ln>
          </c:spPr>
        </c:minorGridlines>
        <c:title>
          <c:tx>
            <c:rich>
              <a:bodyPr/>
              <a:lstStyle/>
              <a:p>
                <a:pPr lvl="0">
                  <a:defRPr sz="2400" b="1">
                    <a:solidFill>
                      <a:srgbClr val="000000"/>
                    </a:solidFill>
                    <a:latin typeface="+mn-lt"/>
                  </a:defRPr>
                </a:pPr>
                <a:r>
                  <a:rPr lang="el-GR" sz="2400" b="1">
                    <a:solidFill>
                      <a:srgbClr val="000000"/>
                    </a:solidFill>
                    <a:latin typeface="+mn-lt"/>
                  </a:rPr>
                  <a:t>μ</a:t>
                </a:r>
                <a:r>
                  <a:rPr lang="en-US" sz="2400" b="1">
                    <a:solidFill>
                      <a:srgbClr val="000000"/>
                    </a:solidFill>
                    <a:latin typeface="+mn-lt"/>
                  </a:rPr>
                  <a:t>W/MHz [pJ/Cycle]</a:t>
                </a:r>
              </a:p>
            </c:rich>
          </c:tx>
          <c:layout>
            <c:manualLayout>
              <c:xMode val="edge"/>
              <c:yMode val="edge"/>
              <c:x val="0.39039768817493237"/>
              <c:y val="0.94299220263234107"/>
            </c:manualLayout>
          </c:layout>
          <c:overlay val="0"/>
        </c:title>
        <c:numFmt formatCode="#,##0.0" sourceLinked="0"/>
        <c:majorTickMark val="cross"/>
        <c:minorTickMark val="in"/>
        <c:tickLblPos val="nextTo"/>
        <c:spPr>
          <a:ln/>
        </c:spPr>
        <c:txPr>
          <a:bodyPr/>
          <a:lstStyle/>
          <a:p>
            <a:pPr lvl="0">
              <a:defRPr sz="2000" b="0">
                <a:solidFill>
                  <a:srgbClr val="000000"/>
                </a:solidFill>
                <a:latin typeface="+mn-lt"/>
              </a:defRPr>
            </a:pPr>
            <a:endParaRPr lang="en-US"/>
          </a:p>
        </c:txPr>
        <c:crossAx val="26615120"/>
        <c:crossesAt val="0.1"/>
        <c:crossBetween val="midCat"/>
      </c:valAx>
      <c:valAx>
        <c:axId val="26615120"/>
        <c:scaling>
          <c:logBase val="10"/>
          <c:orientation val="minMax"/>
          <c:max val="50"/>
          <c:min val="0.1"/>
        </c:scaling>
        <c:delete val="0"/>
        <c:axPos val="l"/>
        <c:majorGridlines>
          <c:spPr>
            <a:ln>
              <a:solidFill>
                <a:srgbClr val="B7B7B7"/>
              </a:solidFill>
            </a:ln>
          </c:spPr>
        </c:majorGridlines>
        <c:minorGridlines>
          <c:spPr>
            <a:ln w="3175">
              <a:solidFill>
                <a:srgbClr val="CCCCCC"/>
              </a:solidFill>
            </a:ln>
          </c:spPr>
        </c:minorGridlines>
        <c:title>
          <c:tx>
            <c:rich>
              <a:bodyPr/>
              <a:lstStyle/>
              <a:p>
                <a:pPr lvl="0">
                  <a:defRPr sz="2400" b="1">
                    <a:solidFill>
                      <a:srgbClr val="000000"/>
                    </a:solidFill>
                    <a:latin typeface="+mn-lt"/>
                  </a:defRPr>
                </a:pPr>
                <a:r>
                  <a:rPr lang="nl-NL" sz="2400" b="1">
                    <a:solidFill>
                      <a:srgbClr val="000000"/>
                    </a:solidFill>
                    <a:latin typeface="+mn-lt"/>
                  </a:rPr>
                  <a:t>Lifetime TC [ppm/°C]</a:t>
                </a:r>
              </a:p>
            </c:rich>
          </c:tx>
          <c:layout>
            <c:manualLayout>
              <c:xMode val="edge"/>
              <c:yMode val="edge"/>
              <c:x val="2.8921912929897847E-2"/>
              <c:y val="0.29619744111756818"/>
            </c:manualLayout>
          </c:layout>
          <c:overlay val="0"/>
        </c:title>
        <c:numFmt formatCode="0.0" sourceLinked="0"/>
        <c:majorTickMark val="cross"/>
        <c:minorTickMark val="in"/>
        <c:tickLblPos val="nextTo"/>
        <c:spPr>
          <a:ln/>
        </c:spPr>
        <c:txPr>
          <a:bodyPr/>
          <a:lstStyle/>
          <a:p>
            <a:pPr lvl="0">
              <a:defRPr sz="2000" b="0">
                <a:solidFill>
                  <a:srgbClr val="000000"/>
                </a:solidFill>
                <a:latin typeface="+mn-lt"/>
              </a:defRPr>
            </a:pPr>
            <a:endParaRPr lang="en-US"/>
          </a:p>
        </c:txPr>
        <c:crossAx val="1088626357"/>
        <c:crossesAt val="0.1"/>
        <c:crossBetween val="midCat"/>
      </c:valAx>
      <c:spPr>
        <a:ln w="25400">
          <a:solidFill>
            <a:schemeClr val="tx1"/>
          </a:solidFill>
        </a:ln>
      </c:spPr>
    </c:plotArea>
    <c:legend>
      <c:legendPos val="r"/>
      <c:legendEntry>
        <c:idx val="0"/>
        <c:txPr>
          <a:bodyPr/>
          <a:lstStyle/>
          <a:p>
            <a:pPr lvl="0" rtl="0">
              <a:defRPr sz="2000" b="0">
                <a:solidFill>
                  <a:srgbClr val="1A1A1A"/>
                </a:solidFill>
                <a:latin typeface="+mn-lt"/>
              </a:defRPr>
            </a:pPr>
            <a:endParaRPr lang="en-US"/>
          </a:p>
        </c:txPr>
      </c:legendEntry>
      <c:legendEntry>
        <c:idx val="1"/>
        <c:txPr>
          <a:bodyPr/>
          <a:lstStyle/>
          <a:p>
            <a:pPr lvl="0" rtl="0">
              <a:defRPr sz="2000" b="0">
                <a:solidFill>
                  <a:srgbClr val="1A1A1A"/>
                </a:solidFill>
                <a:latin typeface="+mn-lt"/>
              </a:defRPr>
            </a:pPr>
            <a:endParaRPr lang="en-US"/>
          </a:p>
        </c:txPr>
      </c:legendEntry>
      <c:legendEntry>
        <c:idx val="2"/>
        <c:txPr>
          <a:bodyPr/>
          <a:lstStyle/>
          <a:p>
            <a:pPr lvl="0" rtl="0">
              <a:defRPr sz="2000" b="0">
                <a:solidFill>
                  <a:srgbClr val="1A1A1A"/>
                </a:solidFill>
                <a:latin typeface="+mn-lt"/>
              </a:defRPr>
            </a:pPr>
            <a:endParaRPr lang="en-US"/>
          </a:p>
        </c:txPr>
      </c:legendEntry>
      <c:layout>
        <c:manualLayout>
          <c:xMode val="edge"/>
          <c:yMode val="edge"/>
          <c:x val="0.80798664251475605"/>
          <c:y val="5.5016265774834906E-2"/>
          <c:w val="0.10169129093605084"/>
          <c:h val="0.19964887076358781"/>
        </c:manualLayout>
      </c:layout>
      <c:overlay val="0"/>
      <c:spPr>
        <a:solidFill>
          <a:schemeClr val="bg1"/>
        </a:solidFill>
        <a:ln w="19050">
          <a:solidFill>
            <a:srgbClr val="C0C0C0"/>
          </a:solidFill>
        </a:ln>
      </c:spPr>
      <c:txPr>
        <a:bodyPr/>
        <a:lstStyle/>
        <a:p>
          <a:pPr lvl="0" rtl="0">
            <a:defRPr sz="20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6500471154463"/>
          <c:y val="2.6125309563354605E-2"/>
          <c:w val="0.82349577077242353"/>
          <c:h val="0.85441183220917127"/>
        </c:manualLayout>
      </c:layout>
      <c:scatterChart>
        <c:scatterStyle val="lineMarker"/>
        <c:varyColors val="1"/>
        <c:ser>
          <c:idx val="0"/>
          <c:order val="0"/>
          <c:tx>
            <c:v>RC</c:v>
          </c:tx>
          <c:spPr>
            <a:ln w="19050">
              <a:noFill/>
            </a:ln>
          </c:spPr>
          <c:marker>
            <c:symbol val="circle"/>
            <c:size val="14"/>
            <c:spPr>
              <a:solidFill>
                <a:schemeClr val="accent2"/>
              </a:solidFill>
              <a:ln w="3175" cmpd="sng">
                <a:solidFill>
                  <a:schemeClr val="tx1"/>
                </a:solidFill>
              </a:ln>
            </c:spPr>
          </c:marker>
          <c:xVal>
            <c:numRef>
              <c:f>'RC'!$I$2:$I$66</c:f>
              <c:numCache>
                <c:formatCode>0</c:formatCode>
                <c:ptCount val="65"/>
                <c:pt idx="0">
                  <c:v>500</c:v>
                </c:pt>
                <c:pt idx="1">
                  <c:v>130</c:v>
                </c:pt>
                <c:pt idx="2">
                  <c:v>350</c:v>
                </c:pt>
                <c:pt idx="3">
                  <c:v>180</c:v>
                </c:pt>
                <c:pt idx="4">
                  <c:v>130</c:v>
                </c:pt>
                <c:pt idx="5">
                  <c:v>65</c:v>
                </c:pt>
                <c:pt idx="6">
                  <c:v>180</c:v>
                </c:pt>
                <c:pt idx="7">
                  <c:v>65</c:v>
                </c:pt>
                <c:pt idx="8">
                  <c:v>130</c:v>
                </c:pt>
                <c:pt idx="9">
                  <c:v>90</c:v>
                </c:pt>
                <c:pt idx="10">
                  <c:v>60</c:v>
                </c:pt>
                <c:pt idx="11">
                  <c:v>130</c:v>
                </c:pt>
                <c:pt idx="12">
                  <c:v>180</c:v>
                </c:pt>
                <c:pt idx="13">
                  <c:v>65</c:v>
                </c:pt>
                <c:pt idx="14">
                  <c:v>65</c:v>
                </c:pt>
                <c:pt idx="15">
                  <c:v>180</c:v>
                </c:pt>
                <c:pt idx="16">
                  <c:v>180</c:v>
                </c:pt>
                <c:pt idx="17">
                  <c:v>65</c:v>
                </c:pt>
                <c:pt idx="18">
                  <c:v>180</c:v>
                </c:pt>
                <c:pt idx="19">
                  <c:v>180</c:v>
                </c:pt>
                <c:pt idx="20">
                  <c:v>180</c:v>
                </c:pt>
                <c:pt idx="21">
                  <c:v>180</c:v>
                </c:pt>
                <c:pt idx="22">
                  <c:v>180</c:v>
                </c:pt>
                <c:pt idx="23">
                  <c:v>180</c:v>
                </c:pt>
                <c:pt idx="24">
                  <c:v>180</c:v>
                </c:pt>
                <c:pt idx="25">
                  <c:v>350</c:v>
                </c:pt>
                <c:pt idx="26">
                  <c:v>180</c:v>
                </c:pt>
                <c:pt idx="27">
                  <c:v>180</c:v>
                </c:pt>
                <c:pt idx="28">
                  <c:v>180</c:v>
                </c:pt>
                <c:pt idx="29">
                  <c:v>180</c:v>
                </c:pt>
                <c:pt idx="30">
                  <c:v>180</c:v>
                </c:pt>
                <c:pt idx="31">
                  <c:v>180</c:v>
                </c:pt>
                <c:pt idx="32">
                  <c:v>180</c:v>
                </c:pt>
                <c:pt idx="33">
                  <c:v>65</c:v>
                </c:pt>
                <c:pt idx="34">
                  <c:v>65</c:v>
                </c:pt>
                <c:pt idx="35">
                  <c:v>40</c:v>
                </c:pt>
                <c:pt idx="36">
                  <c:v>110</c:v>
                </c:pt>
                <c:pt idx="37">
                  <c:v>180</c:v>
                </c:pt>
                <c:pt idx="38">
                  <c:v>180</c:v>
                </c:pt>
                <c:pt idx="39">
                  <c:v>28</c:v>
                </c:pt>
                <c:pt idx="40">
                  <c:v>180</c:v>
                </c:pt>
                <c:pt idx="41">
                  <c:v>180</c:v>
                </c:pt>
                <c:pt idx="42">
                  <c:v>180</c:v>
                </c:pt>
                <c:pt idx="43">
                  <c:v>65</c:v>
                </c:pt>
                <c:pt idx="44">
                  <c:v>65</c:v>
                </c:pt>
                <c:pt idx="45">
                  <c:v>5</c:v>
                </c:pt>
                <c:pt idx="46">
                  <c:v>12</c:v>
                </c:pt>
                <c:pt idx="47">
                  <c:v>65</c:v>
                </c:pt>
                <c:pt idx="48">
                  <c:v>180</c:v>
                </c:pt>
                <c:pt idx="49">
                  <c:v>65</c:v>
                </c:pt>
                <c:pt idx="50">
                  <c:v>65</c:v>
                </c:pt>
                <c:pt idx="51">
                  <c:v>22</c:v>
                </c:pt>
                <c:pt idx="52">
                  <c:v>22</c:v>
                </c:pt>
                <c:pt idx="53">
                  <c:v>28</c:v>
                </c:pt>
                <c:pt idx="54">
                  <c:v>65</c:v>
                </c:pt>
                <c:pt idx="55">
                  <c:v>40</c:v>
                </c:pt>
                <c:pt idx="56">
                  <c:v>180</c:v>
                </c:pt>
                <c:pt idx="57">
                  <c:v>180</c:v>
                </c:pt>
                <c:pt idx="58">
                  <c:v>65</c:v>
                </c:pt>
                <c:pt idx="59">
                  <c:v>180</c:v>
                </c:pt>
                <c:pt idx="60">
                  <c:v>180</c:v>
                </c:pt>
                <c:pt idx="61">
                  <c:v>28</c:v>
                </c:pt>
                <c:pt idx="62">
                  <c:v>65</c:v>
                </c:pt>
                <c:pt idx="63">
                  <c:v>65</c:v>
                </c:pt>
                <c:pt idx="64">
                  <c:v>180</c:v>
                </c:pt>
              </c:numCache>
            </c:numRef>
          </c:xVal>
          <c:yVal>
            <c:numRef>
              <c:f>'RC'!$Q$2:$Q$66</c:f>
              <c:numCache>
                <c:formatCode>0.00</c:formatCode>
                <c:ptCount val="65"/>
                <c:pt idx="0">
                  <c:v>303.030303030303</c:v>
                </c:pt>
                <c:pt idx="1">
                  <c:v>416.66666666666669</c:v>
                </c:pt>
                <c:pt idx="2">
                  <c:v>90</c:v>
                </c:pt>
                <c:pt idx="3">
                  <c:v>57.14</c:v>
                </c:pt>
                <c:pt idx="4">
                  <c:v>125</c:v>
                </c:pt>
                <c:pt idx="5">
                  <c:v>86.1</c:v>
                </c:pt>
                <c:pt idx="6">
                  <c:v>23.03</c:v>
                </c:pt>
                <c:pt idx="7">
                  <c:v>24.24</c:v>
                </c:pt>
                <c:pt idx="8">
                  <c:v>14</c:v>
                </c:pt>
                <c:pt idx="9">
                  <c:v>104.62</c:v>
                </c:pt>
                <c:pt idx="10">
                  <c:v>16.670000000000002</c:v>
                </c:pt>
                <c:pt idx="11">
                  <c:v>67</c:v>
                </c:pt>
                <c:pt idx="12">
                  <c:v>120</c:v>
                </c:pt>
                <c:pt idx="13">
                  <c:v>38.46</c:v>
                </c:pt>
                <c:pt idx="14">
                  <c:v>205</c:v>
                </c:pt>
                <c:pt idx="15">
                  <c:v>64.3</c:v>
                </c:pt>
                <c:pt idx="16">
                  <c:v>134</c:v>
                </c:pt>
                <c:pt idx="17">
                  <c:v>38.18</c:v>
                </c:pt>
                <c:pt idx="18">
                  <c:v>2.4285714285714284</c:v>
                </c:pt>
                <c:pt idx="19">
                  <c:v>42.42</c:v>
                </c:pt>
                <c:pt idx="20">
                  <c:v>327</c:v>
                </c:pt>
                <c:pt idx="21">
                  <c:v>27.4</c:v>
                </c:pt>
                <c:pt idx="22">
                  <c:v>45</c:v>
                </c:pt>
                <c:pt idx="23">
                  <c:v>13.8</c:v>
                </c:pt>
                <c:pt idx="24">
                  <c:v>99.5</c:v>
                </c:pt>
                <c:pt idx="25">
                  <c:v>48.484848484848484</c:v>
                </c:pt>
                <c:pt idx="26">
                  <c:v>10.65</c:v>
                </c:pt>
                <c:pt idx="27">
                  <c:v>40000</c:v>
                </c:pt>
                <c:pt idx="28">
                  <c:v>13.2</c:v>
                </c:pt>
                <c:pt idx="29">
                  <c:v>2.5</c:v>
                </c:pt>
                <c:pt idx="30">
                  <c:v>153</c:v>
                </c:pt>
                <c:pt idx="31">
                  <c:v>123</c:v>
                </c:pt>
                <c:pt idx="32">
                  <c:v>48.69</c:v>
                </c:pt>
                <c:pt idx="33">
                  <c:v>100</c:v>
                </c:pt>
                <c:pt idx="34">
                  <c:v>4.3</c:v>
                </c:pt>
                <c:pt idx="35">
                  <c:v>48</c:v>
                </c:pt>
                <c:pt idx="36">
                  <c:v>8.6999999999999993</c:v>
                </c:pt>
                <c:pt idx="37">
                  <c:v>30.76923076923077</c:v>
                </c:pt>
                <c:pt idx="38">
                  <c:v>137</c:v>
                </c:pt>
                <c:pt idx="39">
                  <c:v>214.28571428571428</c:v>
                </c:pt>
                <c:pt idx="40">
                  <c:v>6.1538461538461542</c:v>
                </c:pt>
                <c:pt idx="41">
                  <c:v>3.0769230769230771</c:v>
                </c:pt>
                <c:pt idx="42">
                  <c:v>1.3846153846153846</c:v>
                </c:pt>
                <c:pt idx="43">
                  <c:v>8.48</c:v>
                </c:pt>
                <c:pt idx="44">
                  <c:v>2.56</c:v>
                </c:pt>
                <c:pt idx="45">
                  <c:v>36</c:v>
                </c:pt>
                <c:pt idx="46">
                  <c:v>246</c:v>
                </c:pt>
                <c:pt idx="47">
                  <c:v>2.074074074074074</c:v>
                </c:pt>
                <c:pt idx="48">
                  <c:v>32.941176470588232</c:v>
                </c:pt>
                <c:pt idx="49">
                  <c:v>12.32</c:v>
                </c:pt>
                <c:pt idx="50">
                  <c:v>6.8</c:v>
                </c:pt>
                <c:pt idx="51">
                  <c:v>5.8615384615384611</c:v>
                </c:pt>
                <c:pt idx="52">
                  <c:v>12.5</c:v>
                </c:pt>
                <c:pt idx="53">
                  <c:v>77.599999999999994</c:v>
                </c:pt>
                <c:pt idx="54">
                  <c:v>32.299999999999997</c:v>
                </c:pt>
                <c:pt idx="55">
                  <c:v>8</c:v>
                </c:pt>
                <c:pt idx="56">
                  <c:v>2</c:v>
                </c:pt>
                <c:pt idx="57">
                  <c:v>81</c:v>
                </c:pt>
                <c:pt idx="58">
                  <c:v>14.545454545454545</c:v>
                </c:pt>
                <c:pt idx="59">
                  <c:v>12.7</c:v>
                </c:pt>
                <c:pt idx="60">
                  <c:v>10.909090909090908</c:v>
                </c:pt>
                <c:pt idx="61">
                  <c:v>40</c:v>
                </c:pt>
                <c:pt idx="62">
                  <c:v>41.7</c:v>
                </c:pt>
                <c:pt idx="63">
                  <c:v>266.66666666666669</c:v>
                </c:pt>
                <c:pt idx="64">
                  <c:v>5.384615384615385</c:v>
                </c:pt>
              </c:numCache>
            </c:numRef>
          </c:yVal>
          <c:smooth val="1"/>
          <c:extLst>
            <c:ext xmlns:c16="http://schemas.microsoft.com/office/drawing/2014/chart" uri="{C3380CC4-5D6E-409C-BE32-E72D297353CC}">
              <c16:uniqueId val="{0000000B-7426-4798-8E67-197C88EA9DAE}"/>
            </c:ext>
          </c:extLst>
        </c:ser>
        <c:ser>
          <c:idx val="2"/>
          <c:order val="1"/>
          <c:tx>
            <c:v>LC</c:v>
          </c:tx>
          <c:spPr>
            <a:ln w="19050">
              <a:noFill/>
            </a:ln>
          </c:spPr>
          <c:marker>
            <c:symbol val="circle"/>
            <c:size val="14"/>
            <c:spPr>
              <a:solidFill>
                <a:schemeClr val="accent1"/>
              </a:solidFill>
              <a:ln w="3175" cmpd="sng">
                <a:solidFill>
                  <a:schemeClr val="tx1"/>
                </a:solidFill>
              </a:ln>
            </c:spPr>
          </c:marker>
          <c:xVal>
            <c:numRef>
              <c:f>LC!$H$2:$H$14</c:f>
              <c:numCache>
                <c:formatCode>0</c:formatCode>
                <c:ptCount val="13"/>
                <c:pt idx="0">
                  <c:v>350</c:v>
                </c:pt>
                <c:pt idx="1">
                  <c:v>250</c:v>
                </c:pt>
                <c:pt idx="2">
                  <c:v>250</c:v>
                </c:pt>
                <c:pt idx="3">
                  <c:v>130</c:v>
                </c:pt>
                <c:pt idx="4">
                  <c:v>180</c:v>
                </c:pt>
                <c:pt idx="5">
                  <c:v>180</c:v>
                </c:pt>
                <c:pt idx="6">
                  <c:v>350</c:v>
                </c:pt>
                <c:pt idx="7">
                  <c:v>130</c:v>
                </c:pt>
                <c:pt idx="8">
                  <c:v>180</c:v>
                </c:pt>
                <c:pt idx="9">
                  <c:v>130</c:v>
                </c:pt>
                <c:pt idx="10">
                  <c:v>130</c:v>
                </c:pt>
                <c:pt idx="11">
                  <c:v>40</c:v>
                </c:pt>
                <c:pt idx="12">
                  <c:v>40</c:v>
                </c:pt>
              </c:numCache>
            </c:numRef>
          </c:xVal>
          <c:yVal>
            <c:numRef>
              <c:f>LC!$P$2:$P$14</c:f>
              <c:numCache>
                <c:formatCode>0.00</c:formatCode>
                <c:ptCount val="13"/>
                <c:pt idx="0">
                  <c:v>8.1</c:v>
                </c:pt>
                <c:pt idx="1">
                  <c:v>1.71</c:v>
                </c:pt>
                <c:pt idx="2">
                  <c:v>2.7777777777777777</c:v>
                </c:pt>
                <c:pt idx="3">
                  <c:v>92</c:v>
                </c:pt>
                <c:pt idx="4">
                  <c:v>1.43</c:v>
                </c:pt>
                <c:pt idx="5">
                  <c:v>1.6</c:v>
                </c:pt>
                <c:pt idx="6">
                  <c:v>2.1249999999999998E-2</c:v>
                </c:pt>
                <c:pt idx="7">
                  <c:v>0.7</c:v>
                </c:pt>
                <c:pt idx="8">
                  <c:v>0.83</c:v>
                </c:pt>
                <c:pt idx="9">
                  <c:v>1</c:v>
                </c:pt>
                <c:pt idx="10">
                  <c:v>0.7</c:v>
                </c:pt>
                <c:pt idx="11">
                  <c:v>7.65</c:v>
                </c:pt>
                <c:pt idx="12">
                  <c:v>0.66</c:v>
                </c:pt>
              </c:numCache>
            </c:numRef>
          </c:yVal>
          <c:smooth val="1"/>
          <c:extLst>
            <c:ext xmlns:c16="http://schemas.microsoft.com/office/drawing/2014/chart" uri="{C3380CC4-5D6E-409C-BE32-E72D297353CC}">
              <c16:uniqueId val="{0000000D-7426-4798-8E67-197C88EA9DAE}"/>
            </c:ext>
          </c:extLst>
        </c:ser>
        <c:ser>
          <c:idx val="1"/>
          <c:order val="2"/>
          <c:tx>
            <c:v>TD</c:v>
          </c:tx>
          <c:spPr>
            <a:ln w="19050">
              <a:noFill/>
            </a:ln>
          </c:spPr>
          <c:marker>
            <c:symbol val="circle"/>
            <c:size val="14"/>
            <c:spPr>
              <a:solidFill>
                <a:srgbClr val="00B050"/>
              </a:solidFill>
              <a:ln w="3175">
                <a:solidFill>
                  <a:schemeClr val="tx2"/>
                </a:solidFill>
              </a:ln>
            </c:spPr>
          </c:marker>
          <c:xVal>
            <c:numRef>
              <c:f>Other!$H$2:$H$3</c:f>
              <c:numCache>
                <c:formatCode>0</c:formatCode>
                <c:ptCount val="2"/>
                <c:pt idx="0">
                  <c:v>700</c:v>
                </c:pt>
                <c:pt idx="1">
                  <c:v>160</c:v>
                </c:pt>
              </c:numCache>
            </c:numRef>
          </c:xVal>
          <c:yVal>
            <c:numRef>
              <c:f>Other!$P$2:$P$3</c:f>
              <c:numCache>
                <c:formatCode>0.00</c:formatCode>
                <c:ptCount val="2"/>
                <c:pt idx="0">
                  <c:v>11.111111111111111</c:v>
                </c:pt>
                <c:pt idx="1">
                  <c:v>11.111111111111111</c:v>
                </c:pt>
              </c:numCache>
            </c:numRef>
          </c:yVal>
          <c:smooth val="0"/>
          <c:extLst>
            <c:ext xmlns:c16="http://schemas.microsoft.com/office/drawing/2014/chart" uri="{C3380CC4-5D6E-409C-BE32-E72D297353CC}">
              <c16:uniqueId val="{0000000F-7426-4798-8E67-197C88EA9DAE}"/>
            </c:ext>
          </c:extLst>
        </c:ser>
        <c:ser>
          <c:idx val="3"/>
          <c:order val="3"/>
          <c:tx>
            <c:v>Mobility</c:v>
          </c:tx>
          <c:spPr>
            <a:ln w="19050">
              <a:noFill/>
            </a:ln>
          </c:spPr>
          <c:marker>
            <c:symbol val="circle"/>
            <c:size val="14"/>
            <c:spPr>
              <a:solidFill>
                <a:srgbClr val="7030A0"/>
              </a:solidFill>
              <a:ln w="3175">
                <a:solidFill>
                  <a:schemeClr val="tx2"/>
                </a:solidFill>
              </a:ln>
            </c:spPr>
          </c:marker>
          <c:xVal>
            <c:numRef>
              <c:f>Other!$H$5:$H$7</c:f>
              <c:numCache>
                <c:formatCode>0</c:formatCode>
                <c:ptCount val="3"/>
                <c:pt idx="0">
                  <c:v>65</c:v>
                </c:pt>
                <c:pt idx="1">
                  <c:v>350</c:v>
                </c:pt>
                <c:pt idx="2">
                  <c:v>65</c:v>
                </c:pt>
              </c:numCache>
            </c:numRef>
          </c:xVal>
          <c:yVal>
            <c:numRef>
              <c:f>Other!$P$5:$P$7</c:f>
              <c:numCache>
                <c:formatCode>0.00</c:formatCode>
                <c:ptCount val="3"/>
                <c:pt idx="0">
                  <c:v>205.61</c:v>
                </c:pt>
                <c:pt idx="1">
                  <c:v>500</c:v>
                </c:pt>
                <c:pt idx="2">
                  <c:v>55.555555555555557</c:v>
                </c:pt>
              </c:numCache>
            </c:numRef>
          </c:yVal>
          <c:smooth val="0"/>
          <c:extLst>
            <c:ext xmlns:c16="http://schemas.microsoft.com/office/drawing/2014/chart" uri="{C3380CC4-5D6E-409C-BE32-E72D297353CC}">
              <c16:uniqueId val="{00000011-7426-4798-8E67-197C88EA9DAE}"/>
            </c:ext>
          </c:extLst>
        </c:ser>
        <c:dLbls>
          <c:showLegendKey val="0"/>
          <c:showVal val="0"/>
          <c:showCatName val="0"/>
          <c:showSerName val="0"/>
          <c:showPercent val="0"/>
          <c:showBubbleSize val="0"/>
        </c:dLbls>
        <c:axId val="1088626357"/>
        <c:axId val="26615120"/>
      </c:scatterChart>
      <c:valAx>
        <c:axId val="1088626357"/>
        <c:scaling>
          <c:logBase val="10"/>
          <c:orientation val="minMax"/>
          <c:min val="1"/>
        </c:scaling>
        <c:delete val="0"/>
        <c:axPos val="b"/>
        <c:majorGridlines>
          <c:spPr>
            <a:ln>
              <a:solidFill>
                <a:srgbClr val="B7B7B7"/>
              </a:solidFill>
            </a:ln>
          </c:spPr>
        </c:majorGridlines>
        <c:minorGridlines>
          <c:spPr>
            <a:ln w="3175">
              <a:solidFill>
                <a:srgbClr val="CCCCCC"/>
              </a:solidFill>
            </a:ln>
          </c:spPr>
        </c:minorGridlines>
        <c:title>
          <c:tx>
            <c:rich>
              <a:bodyPr/>
              <a:lstStyle/>
              <a:p>
                <a:pPr lvl="0">
                  <a:defRPr sz="2400" b="1">
                    <a:solidFill>
                      <a:srgbClr val="000000"/>
                    </a:solidFill>
                    <a:latin typeface="+mn-lt"/>
                  </a:defRPr>
                </a:pPr>
                <a:r>
                  <a:rPr lang="el-GR" sz="2400" b="1">
                    <a:solidFill>
                      <a:srgbClr val="000000"/>
                    </a:solidFill>
                    <a:latin typeface="+mn-lt"/>
                  </a:rPr>
                  <a:t>μ</a:t>
                </a:r>
                <a:r>
                  <a:rPr lang="en-US" sz="2400" b="1">
                    <a:solidFill>
                      <a:srgbClr val="000000"/>
                    </a:solidFill>
                    <a:latin typeface="+mn-lt"/>
                  </a:rPr>
                  <a:t>W/MHz [pJ/cycle]</a:t>
                </a:r>
              </a:p>
            </c:rich>
          </c:tx>
          <c:layout>
            <c:manualLayout>
              <c:xMode val="edge"/>
              <c:yMode val="edge"/>
              <c:x val="0.38930908459105312"/>
              <c:y val="0.94203669256526934"/>
            </c:manualLayout>
          </c:layout>
          <c:overlay val="0"/>
        </c:title>
        <c:numFmt formatCode="#,##0.0" sourceLinked="0"/>
        <c:majorTickMark val="cross"/>
        <c:minorTickMark val="in"/>
        <c:tickLblPos val="nextTo"/>
        <c:spPr>
          <a:ln/>
        </c:spPr>
        <c:txPr>
          <a:bodyPr/>
          <a:lstStyle/>
          <a:p>
            <a:pPr lvl="0">
              <a:defRPr sz="2000" b="0">
                <a:solidFill>
                  <a:srgbClr val="000000"/>
                </a:solidFill>
                <a:latin typeface="+mn-lt"/>
              </a:defRPr>
            </a:pPr>
            <a:endParaRPr lang="en-US"/>
          </a:p>
        </c:txPr>
        <c:crossAx val="26615120"/>
        <c:crossesAt val="0.1"/>
        <c:crossBetween val="midCat"/>
      </c:valAx>
      <c:valAx>
        <c:axId val="26615120"/>
        <c:scaling>
          <c:logBase val="10"/>
          <c:orientation val="minMax"/>
          <c:max val="1000"/>
          <c:min val="0.1"/>
        </c:scaling>
        <c:delete val="0"/>
        <c:axPos val="l"/>
        <c:majorGridlines>
          <c:spPr>
            <a:ln>
              <a:solidFill>
                <a:srgbClr val="B7B7B7"/>
              </a:solidFill>
            </a:ln>
          </c:spPr>
        </c:majorGridlines>
        <c:minorGridlines>
          <c:spPr>
            <a:ln w="3175">
              <a:solidFill>
                <a:srgbClr val="CCCCCC"/>
              </a:solidFill>
            </a:ln>
          </c:spPr>
        </c:minorGridlines>
        <c:title>
          <c:tx>
            <c:rich>
              <a:bodyPr/>
              <a:lstStyle/>
              <a:p>
                <a:pPr lvl="0">
                  <a:defRPr sz="2400" b="1">
                    <a:solidFill>
                      <a:srgbClr val="000000"/>
                    </a:solidFill>
                    <a:latin typeface="+mn-lt"/>
                  </a:defRPr>
                </a:pPr>
                <a:r>
                  <a:rPr lang="nl-NL" sz="2400" b="1">
                    <a:solidFill>
                      <a:srgbClr val="000000"/>
                    </a:solidFill>
                    <a:latin typeface="+mn-lt"/>
                  </a:rPr>
                  <a:t>TC [ppm/°C]</a:t>
                </a:r>
              </a:p>
            </c:rich>
          </c:tx>
          <c:overlay val="0"/>
        </c:title>
        <c:numFmt formatCode="0.0" sourceLinked="0"/>
        <c:majorTickMark val="cross"/>
        <c:minorTickMark val="in"/>
        <c:tickLblPos val="nextTo"/>
        <c:spPr>
          <a:ln/>
        </c:spPr>
        <c:txPr>
          <a:bodyPr/>
          <a:lstStyle/>
          <a:p>
            <a:pPr lvl="0">
              <a:defRPr sz="2000" b="0">
                <a:solidFill>
                  <a:srgbClr val="000000"/>
                </a:solidFill>
                <a:latin typeface="+mn-lt"/>
              </a:defRPr>
            </a:pPr>
            <a:endParaRPr lang="en-US"/>
          </a:p>
        </c:txPr>
        <c:crossAx val="1088626357"/>
        <c:crossesAt val="0.1"/>
        <c:crossBetween val="midCat"/>
      </c:valAx>
      <c:spPr>
        <a:ln w="25400">
          <a:solidFill>
            <a:schemeClr val="tx1"/>
          </a:solidFill>
        </a:ln>
      </c:spPr>
    </c:plotArea>
    <c:legend>
      <c:legendPos val="r"/>
      <c:layout>
        <c:manualLayout>
          <c:xMode val="edge"/>
          <c:yMode val="edge"/>
          <c:x val="0.16767480388718714"/>
          <c:y val="0.56299609653874993"/>
          <c:w val="0.1478013876964035"/>
          <c:h val="0.25957788539466109"/>
        </c:manualLayout>
      </c:layout>
      <c:overlay val="0"/>
      <c:spPr>
        <a:solidFill>
          <a:schemeClr val="bg1"/>
        </a:solidFill>
        <a:ln w="19050">
          <a:solidFill>
            <a:schemeClr val="tx1"/>
          </a:solidFill>
        </a:ln>
      </c:spPr>
      <c:txPr>
        <a:bodyPr/>
        <a:lstStyle/>
        <a:p>
          <a:pPr lvl="0" rtl="0">
            <a:defRPr sz="20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80132276900126"/>
          <c:y val="2.5367228343032983E-2"/>
          <c:w val="0.81571209332742478"/>
          <c:h val="0.80894839491795556"/>
        </c:manualLayout>
      </c:layout>
      <c:scatterChart>
        <c:scatterStyle val="lineMarker"/>
        <c:varyColors val="0"/>
        <c:ser>
          <c:idx val="0"/>
          <c:order val="0"/>
          <c:tx>
            <c:v>RC</c:v>
          </c:tx>
          <c:spPr>
            <a:ln w="19050">
              <a:noFill/>
            </a:ln>
          </c:spPr>
          <c:marker>
            <c:symbol val="circle"/>
            <c:size val="14"/>
            <c:spPr>
              <a:solidFill>
                <a:schemeClr val="accent2"/>
              </a:solidFill>
              <a:ln w="3175">
                <a:solidFill>
                  <a:schemeClr val="tx1"/>
                </a:solidFill>
              </a:ln>
            </c:spPr>
          </c:marker>
          <c:xVal>
            <c:numRef>
              <c:f>'RC'!$T$2:$T$66</c:f>
              <c:numCache>
                <c:formatCode>0.00</c:formatCode>
                <c:ptCount val="65"/>
                <c:pt idx="0">
                  <c:v>0</c:v>
                </c:pt>
                <c:pt idx="1">
                  <c:v>0</c:v>
                </c:pt>
                <c:pt idx="2">
                  <c:v>0</c:v>
                </c:pt>
                <c:pt idx="3">
                  <c:v>0</c:v>
                </c:pt>
                <c:pt idx="4">
                  <c:v>0</c:v>
                </c:pt>
                <c:pt idx="5">
                  <c:v>0</c:v>
                </c:pt>
                <c:pt idx="6">
                  <c:v>0</c:v>
                </c:pt>
                <c:pt idx="7">
                  <c:v>0</c:v>
                </c:pt>
                <c:pt idx="8">
                  <c:v>10</c:v>
                </c:pt>
                <c:pt idx="9">
                  <c:v>0</c:v>
                </c:pt>
                <c:pt idx="10">
                  <c:v>0</c:v>
                </c:pt>
                <c:pt idx="11">
                  <c:v>0</c:v>
                </c:pt>
                <c:pt idx="12">
                  <c:v>0</c:v>
                </c:pt>
                <c:pt idx="13">
                  <c:v>0</c:v>
                </c:pt>
                <c:pt idx="14">
                  <c:v>0</c:v>
                </c:pt>
                <c:pt idx="15">
                  <c:v>0</c:v>
                </c:pt>
                <c:pt idx="16">
                  <c:v>0</c:v>
                </c:pt>
                <c:pt idx="17">
                  <c:v>0</c:v>
                </c:pt>
                <c:pt idx="18">
                  <c:v>6</c:v>
                </c:pt>
                <c:pt idx="19">
                  <c:v>0</c:v>
                </c:pt>
                <c:pt idx="20">
                  <c:v>0</c:v>
                </c:pt>
                <c:pt idx="21">
                  <c:v>0</c:v>
                </c:pt>
                <c:pt idx="22">
                  <c:v>0</c:v>
                </c:pt>
                <c:pt idx="23">
                  <c:v>2</c:v>
                </c:pt>
                <c:pt idx="24">
                  <c:v>0</c:v>
                </c:pt>
                <c:pt idx="25">
                  <c:v>1</c:v>
                </c:pt>
                <c:pt idx="26">
                  <c:v>3</c:v>
                </c:pt>
                <c:pt idx="27">
                  <c:v>0</c:v>
                </c:pt>
                <c:pt idx="28">
                  <c:v>2</c:v>
                </c:pt>
                <c:pt idx="29">
                  <c:v>2.5</c:v>
                </c:pt>
                <c:pt idx="30">
                  <c:v>2</c:v>
                </c:pt>
                <c:pt idx="31">
                  <c:v>0</c:v>
                </c:pt>
                <c:pt idx="32">
                  <c:v>0</c:v>
                </c:pt>
                <c:pt idx="33">
                  <c:v>0</c:v>
                </c:pt>
                <c:pt idx="34">
                  <c:v>2.5</c:v>
                </c:pt>
                <c:pt idx="35">
                  <c:v>2.5</c:v>
                </c:pt>
                <c:pt idx="36">
                  <c:v>1.5</c:v>
                </c:pt>
                <c:pt idx="37">
                  <c:v>1</c:v>
                </c:pt>
                <c:pt idx="38">
                  <c:v>0</c:v>
                </c:pt>
                <c:pt idx="39">
                  <c:v>3</c:v>
                </c:pt>
                <c:pt idx="40">
                  <c:v>1.5</c:v>
                </c:pt>
                <c:pt idx="41">
                  <c:v>2.5</c:v>
                </c:pt>
                <c:pt idx="42">
                  <c:v>2.5</c:v>
                </c:pt>
                <c:pt idx="43">
                  <c:v>2</c:v>
                </c:pt>
                <c:pt idx="44">
                  <c:v>2.5</c:v>
                </c:pt>
                <c:pt idx="45">
                  <c:v>2</c:v>
                </c:pt>
                <c:pt idx="46">
                  <c:v>0</c:v>
                </c:pt>
                <c:pt idx="47">
                  <c:v>3</c:v>
                </c:pt>
                <c:pt idx="48">
                  <c:v>1.5</c:v>
                </c:pt>
                <c:pt idx="49">
                  <c:v>2</c:v>
                </c:pt>
                <c:pt idx="50">
                  <c:v>2</c:v>
                </c:pt>
                <c:pt idx="51">
                  <c:v>2.5</c:v>
                </c:pt>
                <c:pt idx="52">
                  <c:v>2</c:v>
                </c:pt>
                <c:pt idx="53">
                  <c:v>1.5</c:v>
                </c:pt>
                <c:pt idx="54">
                  <c:v>1.5</c:v>
                </c:pt>
                <c:pt idx="55">
                  <c:v>2.5</c:v>
                </c:pt>
                <c:pt idx="56">
                  <c:v>2.5</c:v>
                </c:pt>
                <c:pt idx="57">
                  <c:v>0</c:v>
                </c:pt>
                <c:pt idx="58">
                  <c:v>2</c:v>
                </c:pt>
                <c:pt idx="59">
                  <c:v>2.5</c:v>
                </c:pt>
                <c:pt idx="60">
                  <c:v>2.5</c:v>
                </c:pt>
                <c:pt idx="61">
                  <c:v>1.5</c:v>
                </c:pt>
                <c:pt idx="62">
                  <c:v>1.5</c:v>
                </c:pt>
                <c:pt idx="63">
                  <c:v>1.5</c:v>
                </c:pt>
                <c:pt idx="64">
                  <c:v>2.5</c:v>
                </c:pt>
              </c:numCache>
            </c:numRef>
          </c:xVal>
          <c:yVal>
            <c:numRef>
              <c:f>'RC'!$Q$2:$Q$66</c:f>
              <c:numCache>
                <c:formatCode>0.00</c:formatCode>
                <c:ptCount val="65"/>
                <c:pt idx="0">
                  <c:v>303.030303030303</c:v>
                </c:pt>
                <c:pt idx="1">
                  <c:v>416.66666666666669</c:v>
                </c:pt>
                <c:pt idx="2">
                  <c:v>90</c:v>
                </c:pt>
                <c:pt idx="3">
                  <c:v>57.14</c:v>
                </c:pt>
                <c:pt idx="4">
                  <c:v>125</c:v>
                </c:pt>
                <c:pt idx="5">
                  <c:v>86.1</c:v>
                </c:pt>
                <c:pt idx="6">
                  <c:v>23.03</c:v>
                </c:pt>
                <c:pt idx="7">
                  <c:v>24.24</c:v>
                </c:pt>
                <c:pt idx="8">
                  <c:v>14</c:v>
                </c:pt>
                <c:pt idx="9">
                  <c:v>104.62</c:v>
                </c:pt>
                <c:pt idx="10">
                  <c:v>16.670000000000002</c:v>
                </c:pt>
                <c:pt idx="11">
                  <c:v>67</c:v>
                </c:pt>
                <c:pt idx="12">
                  <c:v>120</c:v>
                </c:pt>
                <c:pt idx="13">
                  <c:v>38.46</c:v>
                </c:pt>
                <c:pt idx="14">
                  <c:v>205</c:v>
                </c:pt>
                <c:pt idx="15">
                  <c:v>64.3</c:v>
                </c:pt>
                <c:pt idx="16">
                  <c:v>134</c:v>
                </c:pt>
                <c:pt idx="17">
                  <c:v>38.18</c:v>
                </c:pt>
                <c:pt idx="18">
                  <c:v>2.4285714285714284</c:v>
                </c:pt>
                <c:pt idx="19">
                  <c:v>42.42</c:v>
                </c:pt>
                <c:pt idx="20">
                  <c:v>327</c:v>
                </c:pt>
                <c:pt idx="21">
                  <c:v>27.4</c:v>
                </c:pt>
                <c:pt idx="22">
                  <c:v>45</c:v>
                </c:pt>
                <c:pt idx="23">
                  <c:v>13.8</c:v>
                </c:pt>
                <c:pt idx="24">
                  <c:v>99.5</c:v>
                </c:pt>
                <c:pt idx="25">
                  <c:v>48.484848484848484</c:v>
                </c:pt>
                <c:pt idx="26">
                  <c:v>10.65</c:v>
                </c:pt>
                <c:pt idx="27">
                  <c:v>40000</c:v>
                </c:pt>
                <c:pt idx="28">
                  <c:v>13.2</c:v>
                </c:pt>
                <c:pt idx="29">
                  <c:v>2.5</c:v>
                </c:pt>
                <c:pt idx="30">
                  <c:v>153</c:v>
                </c:pt>
                <c:pt idx="31">
                  <c:v>123</c:v>
                </c:pt>
                <c:pt idx="32">
                  <c:v>48.69</c:v>
                </c:pt>
                <c:pt idx="33">
                  <c:v>100</c:v>
                </c:pt>
                <c:pt idx="34">
                  <c:v>4.3</c:v>
                </c:pt>
                <c:pt idx="35">
                  <c:v>48</c:v>
                </c:pt>
                <c:pt idx="36">
                  <c:v>8.6999999999999993</c:v>
                </c:pt>
                <c:pt idx="37">
                  <c:v>30.76923076923077</c:v>
                </c:pt>
                <c:pt idx="38">
                  <c:v>137</c:v>
                </c:pt>
                <c:pt idx="39">
                  <c:v>214.28571428571428</c:v>
                </c:pt>
                <c:pt idx="40">
                  <c:v>6.1538461538461542</c:v>
                </c:pt>
                <c:pt idx="41">
                  <c:v>3.0769230769230771</c:v>
                </c:pt>
                <c:pt idx="42">
                  <c:v>1.3846153846153846</c:v>
                </c:pt>
                <c:pt idx="43">
                  <c:v>8.48</c:v>
                </c:pt>
                <c:pt idx="44">
                  <c:v>2.56</c:v>
                </c:pt>
                <c:pt idx="45">
                  <c:v>36</c:v>
                </c:pt>
                <c:pt idx="46">
                  <c:v>246</c:v>
                </c:pt>
                <c:pt idx="47">
                  <c:v>2.074074074074074</c:v>
                </c:pt>
                <c:pt idx="48">
                  <c:v>32.941176470588232</c:v>
                </c:pt>
                <c:pt idx="49">
                  <c:v>12.32</c:v>
                </c:pt>
                <c:pt idx="50">
                  <c:v>6.8</c:v>
                </c:pt>
                <c:pt idx="51">
                  <c:v>5.8615384615384611</c:v>
                </c:pt>
                <c:pt idx="52">
                  <c:v>12.5</c:v>
                </c:pt>
                <c:pt idx="53">
                  <c:v>77.599999999999994</c:v>
                </c:pt>
                <c:pt idx="54">
                  <c:v>32.299999999999997</c:v>
                </c:pt>
                <c:pt idx="55">
                  <c:v>8</c:v>
                </c:pt>
                <c:pt idx="56">
                  <c:v>2</c:v>
                </c:pt>
                <c:pt idx="57">
                  <c:v>81</c:v>
                </c:pt>
                <c:pt idx="58">
                  <c:v>14.545454545454545</c:v>
                </c:pt>
                <c:pt idx="59">
                  <c:v>12.7</c:v>
                </c:pt>
                <c:pt idx="60">
                  <c:v>10.909090909090908</c:v>
                </c:pt>
                <c:pt idx="61">
                  <c:v>40</c:v>
                </c:pt>
                <c:pt idx="62">
                  <c:v>41.7</c:v>
                </c:pt>
                <c:pt idx="63">
                  <c:v>266.66666666666669</c:v>
                </c:pt>
                <c:pt idx="64">
                  <c:v>5.384615384615385</c:v>
                </c:pt>
              </c:numCache>
            </c:numRef>
          </c:yVal>
          <c:smooth val="0"/>
          <c:extLst>
            <c:ext xmlns:c16="http://schemas.microsoft.com/office/drawing/2014/chart" uri="{C3380CC4-5D6E-409C-BE32-E72D297353CC}">
              <c16:uniqueId val="{00000000-C5B8-4C6E-95BE-FA0F65FA860A}"/>
            </c:ext>
          </c:extLst>
        </c:ser>
        <c:ser>
          <c:idx val="1"/>
          <c:order val="1"/>
          <c:tx>
            <c:v>LC</c:v>
          </c:tx>
          <c:spPr>
            <a:ln w="19050">
              <a:noFill/>
            </a:ln>
          </c:spPr>
          <c:marker>
            <c:symbol val="circle"/>
            <c:size val="14"/>
            <c:spPr>
              <a:solidFill>
                <a:schemeClr val="accent1"/>
              </a:solidFill>
              <a:ln w="3175">
                <a:solidFill>
                  <a:schemeClr val="tx1"/>
                </a:solidFill>
              </a:ln>
            </c:spPr>
          </c:marker>
          <c:xVal>
            <c:numRef>
              <c:f>LC!$S$2:$S$14</c:f>
              <c:numCache>
                <c:formatCode>0.0</c:formatCode>
                <c:ptCount val="13"/>
                <c:pt idx="0">
                  <c:v>1.5</c:v>
                </c:pt>
                <c:pt idx="1">
                  <c:v>1.5</c:v>
                </c:pt>
                <c:pt idx="2">
                  <c:v>2.5</c:v>
                </c:pt>
                <c:pt idx="3">
                  <c:v>0</c:v>
                </c:pt>
                <c:pt idx="4">
                  <c:v>2</c:v>
                </c:pt>
                <c:pt idx="5">
                  <c:v>2</c:v>
                </c:pt>
                <c:pt idx="6">
                  <c:v>16</c:v>
                </c:pt>
                <c:pt idx="7">
                  <c:v>2.5</c:v>
                </c:pt>
                <c:pt idx="8" formatCode="0.00">
                  <c:v>#N/A</c:v>
                </c:pt>
                <c:pt idx="9">
                  <c:v>1.5</c:v>
                </c:pt>
                <c:pt idx="10">
                  <c:v>1.5</c:v>
                </c:pt>
                <c:pt idx="11">
                  <c:v>2.5</c:v>
                </c:pt>
                <c:pt idx="12">
                  <c:v>2.5</c:v>
                </c:pt>
              </c:numCache>
            </c:numRef>
          </c:xVal>
          <c:yVal>
            <c:numRef>
              <c:f>LC!$P$2:$P$14</c:f>
              <c:numCache>
                <c:formatCode>0.00</c:formatCode>
                <c:ptCount val="13"/>
                <c:pt idx="0">
                  <c:v>8.1</c:v>
                </c:pt>
                <c:pt idx="1">
                  <c:v>1.71</c:v>
                </c:pt>
                <c:pt idx="2">
                  <c:v>2.7777777777777777</c:v>
                </c:pt>
                <c:pt idx="3">
                  <c:v>92</c:v>
                </c:pt>
                <c:pt idx="4">
                  <c:v>1.43</c:v>
                </c:pt>
                <c:pt idx="5">
                  <c:v>1.6</c:v>
                </c:pt>
                <c:pt idx="6">
                  <c:v>2.1249999999999998E-2</c:v>
                </c:pt>
                <c:pt idx="7">
                  <c:v>0.7</c:v>
                </c:pt>
                <c:pt idx="8">
                  <c:v>0.83</c:v>
                </c:pt>
                <c:pt idx="9">
                  <c:v>1</c:v>
                </c:pt>
                <c:pt idx="10">
                  <c:v>0.7</c:v>
                </c:pt>
                <c:pt idx="11">
                  <c:v>7.65</c:v>
                </c:pt>
                <c:pt idx="12">
                  <c:v>0.66</c:v>
                </c:pt>
              </c:numCache>
            </c:numRef>
          </c:yVal>
          <c:smooth val="0"/>
          <c:extLst>
            <c:ext xmlns:c16="http://schemas.microsoft.com/office/drawing/2014/chart" uri="{C3380CC4-5D6E-409C-BE32-E72D297353CC}">
              <c16:uniqueId val="{00000001-C5B8-4C6E-95BE-FA0F65FA860A}"/>
            </c:ext>
          </c:extLst>
        </c:ser>
        <c:dLbls>
          <c:showLegendKey val="0"/>
          <c:showVal val="0"/>
          <c:showCatName val="0"/>
          <c:showSerName val="0"/>
          <c:showPercent val="0"/>
          <c:showBubbleSize val="0"/>
        </c:dLbls>
        <c:axId val="740725525"/>
        <c:axId val="1430598318"/>
      </c:scatterChart>
      <c:valAx>
        <c:axId val="740725525"/>
        <c:scaling>
          <c:orientation val="minMax"/>
          <c:max val="4"/>
          <c:min val="0"/>
        </c:scaling>
        <c:delete val="0"/>
        <c:axPos val="b"/>
        <c:majorGridlines>
          <c:spPr>
            <a:ln w="12700">
              <a:solidFill>
                <a:schemeClr val="tx2">
                  <a:lumMod val="50000"/>
                  <a:lumOff val="50000"/>
                </a:schemeClr>
              </a:solidFill>
            </a:ln>
          </c:spPr>
        </c:majorGridlines>
        <c:minorGridlines>
          <c:spPr>
            <a:ln w="3175">
              <a:solidFill>
                <a:schemeClr val="tx2">
                  <a:lumMod val="50000"/>
                  <a:lumOff val="50000"/>
                </a:schemeClr>
              </a:solidFill>
              <a:prstDash val="dash"/>
            </a:ln>
          </c:spPr>
        </c:minorGridlines>
        <c:title>
          <c:tx>
            <c:rich>
              <a:bodyPr/>
              <a:lstStyle/>
              <a:p>
                <a:pPr lvl="0">
                  <a:defRPr sz="2000" b="1">
                    <a:solidFill>
                      <a:srgbClr val="000000"/>
                    </a:solidFill>
                    <a:latin typeface="+mn-lt"/>
                  </a:defRPr>
                </a:pPr>
                <a:r>
                  <a:rPr lang="nl-NL" sz="2000" b="1">
                    <a:solidFill>
                      <a:srgbClr val="000000"/>
                    </a:solidFill>
                    <a:latin typeface="+mn-lt"/>
                  </a:rPr>
                  <a:t># of Trim Points + Batch Cal. (=0,5)</a:t>
                </a:r>
              </a:p>
            </c:rich>
          </c:tx>
          <c:layout>
            <c:manualLayout>
              <c:xMode val="edge"/>
              <c:yMode val="edge"/>
              <c:x val="0.32996579787365915"/>
              <c:y val="0.9133106507362051"/>
            </c:manualLayout>
          </c:layout>
          <c:overlay val="0"/>
        </c:title>
        <c:numFmt formatCode="0" sourceLinked="0"/>
        <c:majorTickMark val="none"/>
        <c:minorTickMark val="none"/>
        <c:tickLblPos val="nextTo"/>
        <c:spPr>
          <a:ln/>
        </c:spPr>
        <c:txPr>
          <a:bodyPr/>
          <a:lstStyle/>
          <a:p>
            <a:pPr lvl="0">
              <a:defRPr sz="1600" b="0">
                <a:solidFill>
                  <a:srgbClr val="000000"/>
                </a:solidFill>
                <a:latin typeface="+mn-lt"/>
              </a:defRPr>
            </a:pPr>
            <a:endParaRPr lang="en-US"/>
          </a:p>
        </c:txPr>
        <c:crossAx val="1430598318"/>
        <c:crossesAt val="0.1"/>
        <c:crossBetween val="midCat"/>
        <c:majorUnit val="1"/>
        <c:minorUnit val="0.5"/>
      </c:valAx>
      <c:valAx>
        <c:axId val="1430598318"/>
        <c:scaling>
          <c:logBase val="10"/>
          <c:orientation val="minMax"/>
          <c:max val="1000"/>
          <c:min val="0.1"/>
        </c:scaling>
        <c:delete val="0"/>
        <c:axPos val="l"/>
        <c:majorGridlines>
          <c:spPr>
            <a:ln w="12700">
              <a:solidFill>
                <a:srgbClr val="B7B7B7"/>
              </a:solidFill>
            </a:ln>
          </c:spPr>
        </c:majorGridlines>
        <c:minorGridlines>
          <c:spPr>
            <a:ln w="3175">
              <a:solidFill>
                <a:schemeClr val="bg2">
                  <a:lumMod val="85000"/>
                </a:schemeClr>
              </a:solidFill>
            </a:ln>
          </c:spPr>
        </c:minorGridlines>
        <c:title>
          <c:tx>
            <c:rich>
              <a:bodyPr/>
              <a:lstStyle/>
              <a:p>
                <a:pPr lvl="0">
                  <a:defRPr sz="2000" b="1">
                    <a:solidFill>
                      <a:srgbClr val="000000"/>
                    </a:solidFill>
                    <a:latin typeface="+mn-lt"/>
                  </a:defRPr>
                </a:pPr>
                <a:r>
                  <a:rPr lang="nl-NL" sz="2000" b="1">
                    <a:solidFill>
                      <a:srgbClr val="000000"/>
                    </a:solidFill>
                    <a:latin typeface="+mn-lt"/>
                  </a:rPr>
                  <a:t>TC [ppm/°C]</a:t>
                </a:r>
              </a:p>
            </c:rich>
          </c:tx>
          <c:overlay val="0"/>
        </c:title>
        <c:numFmt formatCode="0.0" sourceLinked="0"/>
        <c:majorTickMark val="none"/>
        <c:minorTickMark val="none"/>
        <c:tickLblPos val="nextTo"/>
        <c:spPr>
          <a:ln/>
        </c:spPr>
        <c:txPr>
          <a:bodyPr/>
          <a:lstStyle/>
          <a:p>
            <a:pPr lvl="0">
              <a:defRPr sz="1600" b="0">
                <a:solidFill>
                  <a:srgbClr val="000000"/>
                </a:solidFill>
                <a:latin typeface="+mn-lt"/>
              </a:defRPr>
            </a:pPr>
            <a:endParaRPr lang="en-US"/>
          </a:p>
        </c:txPr>
        <c:crossAx val="740725525"/>
        <c:crossesAt val="0"/>
        <c:crossBetween val="midCat"/>
      </c:valAx>
      <c:spPr>
        <a:ln w="25400">
          <a:solidFill>
            <a:schemeClr val="tx1"/>
          </a:solidFill>
        </a:ln>
      </c:spPr>
    </c:plotArea>
    <c:legend>
      <c:legendPos val="r"/>
      <c:layout>
        <c:manualLayout>
          <c:xMode val="edge"/>
          <c:yMode val="edge"/>
          <c:x val="0.14382141075110208"/>
          <c:y val="0.61885755895566807"/>
          <c:w val="7.7358195646145336E-2"/>
          <c:h val="0.19546205700037964"/>
        </c:manualLayout>
      </c:layout>
      <c:overlay val="0"/>
      <c:spPr>
        <a:solidFill>
          <a:schemeClr val="bg1"/>
        </a:solidFill>
        <a:ln w="19050">
          <a:solidFill>
            <a:schemeClr val="tx1"/>
          </a:solidFill>
        </a:ln>
      </c:spPr>
      <c:txPr>
        <a:bodyPr/>
        <a:lstStyle/>
        <a:p>
          <a:pPr lvl="0">
            <a:defRPr sz="2000" b="0">
              <a:solidFill>
                <a:srgbClr val="1A1A1A"/>
              </a:solidFill>
              <a:latin typeface="+mn-lt"/>
            </a:defRPr>
          </a:pPr>
          <a:endParaRPr lang="en-US"/>
        </a:p>
      </c:txPr>
    </c:legend>
    <c:plotVisOnly val="1"/>
    <c:dispBlanksAs val="gap"/>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20831338743577"/>
          <c:y val="4.9476489996460031E-2"/>
          <c:w val="0.7832253841927711"/>
          <c:h val="0.81747766327843885"/>
        </c:manualLayout>
      </c:layout>
      <c:scatterChart>
        <c:scatterStyle val="lineMarker"/>
        <c:varyColors val="1"/>
        <c:ser>
          <c:idx val="0"/>
          <c:order val="0"/>
          <c:tx>
            <c:v>RC</c:v>
          </c:tx>
          <c:spPr>
            <a:ln w="19050">
              <a:noFill/>
            </a:ln>
          </c:spPr>
          <c:marker>
            <c:symbol val="circle"/>
            <c:size val="14"/>
            <c:spPr>
              <a:solidFill>
                <a:schemeClr val="accent2"/>
              </a:solidFill>
              <a:ln w="3175" cmpd="sng">
                <a:solidFill>
                  <a:schemeClr val="tx1"/>
                </a:solidFill>
              </a:ln>
            </c:spPr>
          </c:marker>
          <c:xVal>
            <c:numRef>
              <c:f>'RC'!$L$2:$L$66</c:f>
              <c:numCache>
                <c:formatCode>0.00E+00</c:formatCode>
                <c:ptCount val="65"/>
                <c:pt idx="0">
                  <c:v>400</c:v>
                </c:pt>
                <c:pt idx="1">
                  <c:v>3</c:v>
                </c:pt>
                <c:pt idx="2">
                  <c:v>180</c:v>
                </c:pt>
                <c:pt idx="3">
                  <c:v>80</c:v>
                </c:pt>
                <c:pt idx="4">
                  <c:v>70</c:v>
                </c:pt>
                <c:pt idx="5">
                  <c:v>66</c:v>
                </c:pt>
                <c:pt idx="6">
                  <c:v>45</c:v>
                </c:pt>
                <c:pt idx="7">
                  <c:v>100</c:v>
                </c:pt>
                <c:pt idx="8">
                  <c:v>1</c:v>
                </c:pt>
                <c:pt idx="9">
                  <c:v>0.28000000000000003</c:v>
                </c:pt>
                <c:pt idx="10">
                  <c:v>4.4800000000000004</c:v>
                </c:pt>
                <c:pt idx="11">
                  <c:v>325</c:v>
                </c:pt>
                <c:pt idx="12">
                  <c:v>0.47199999999999998</c:v>
                </c:pt>
                <c:pt idx="13">
                  <c:v>0.12</c:v>
                </c:pt>
                <c:pt idx="14">
                  <c:v>98.4</c:v>
                </c:pt>
                <c:pt idx="15">
                  <c:v>0.85899999999999999</c:v>
                </c:pt>
                <c:pt idx="16">
                  <c:v>16.650000000000002</c:v>
                </c:pt>
                <c:pt idx="17">
                  <c:v>0.19</c:v>
                </c:pt>
                <c:pt idx="18">
                  <c:v>2900</c:v>
                </c:pt>
                <c:pt idx="19">
                  <c:v>53</c:v>
                </c:pt>
                <c:pt idx="20">
                  <c:v>1.44E-2</c:v>
                </c:pt>
                <c:pt idx="21">
                  <c:v>9.9400000000000002E-2</c:v>
                </c:pt>
                <c:pt idx="22">
                  <c:v>5.7999999999999996E-3</c:v>
                </c:pt>
                <c:pt idx="23">
                  <c:v>4.7000000000000002E-3</c:v>
                </c:pt>
                <c:pt idx="24">
                  <c:v>5.4200000000000005E-2</c:v>
                </c:pt>
                <c:pt idx="25">
                  <c:v>210</c:v>
                </c:pt>
                <c:pt idx="26">
                  <c:v>358.56000000000006</c:v>
                </c:pt>
                <c:pt idx="27">
                  <c:v>3.32E-6</c:v>
                </c:pt>
                <c:pt idx="28">
                  <c:v>4.5400000000000003E-2</c:v>
                </c:pt>
                <c:pt idx="29">
                  <c:v>775</c:v>
                </c:pt>
                <c:pt idx="30">
                  <c:v>1.14E-3</c:v>
                </c:pt>
                <c:pt idx="31">
                  <c:v>46.3</c:v>
                </c:pt>
                <c:pt idx="32">
                  <c:v>2.2000000000000002</c:v>
                </c:pt>
                <c:pt idx="33">
                  <c:v>6</c:v>
                </c:pt>
                <c:pt idx="34">
                  <c:v>69</c:v>
                </c:pt>
                <c:pt idx="35">
                  <c:v>0.24</c:v>
                </c:pt>
                <c:pt idx="36">
                  <c:v>0.69499999999999995</c:v>
                </c:pt>
                <c:pt idx="37">
                  <c:v>0.29299999999999998</c:v>
                </c:pt>
                <c:pt idx="38">
                  <c:v>220</c:v>
                </c:pt>
                <c:pt idx="39">
                  <c:v>1.4</c:v>
                </c:pt>
                <c:pt idx="40">
                  <c:v>158.4</c:v>
                </c:pt>
                <c:pt idx="41">
                  <c:v>158.4</c:v>
                </c:pt>
                <c:pt idx="42">
                  <c:v>220</c:v>
                </c:pt>
                <c:pt idx="43">
                  <c:v>34</c:v>
                </c:pt>
                <c:pt idx="44">
                  <c:v>142</c:v>
                </c:pt>
                <c:pt idx="45">
                  <c:v>840</c:v>
                </c:pt>
                <c:pt idx="46">
                  <c:v>6.0499999999999998E-3</c:v>
                </c:pt>
                <c:pt idx="47">
                  <c:v>101</c:v>
                </c:pt>
                <c:pt idx="48">
                  <c:v>85</c:v>
                </c:pt>
                <c:pt idx="49">
                  <c:v>142</c:v>
                </c:pt>
                <c:pt idx="50">
                  <c:v>464</c:v>
                </c:pt>
                <c:pt idx="51">
                  <c:v>0.49</c:v>
                </c:pt>
                <c:pt idx="52">
                  <c:v>0.76</c:v>
                </c:pt>
                <c:pt idx="53">
                  <c:v>26.4</c:v>
                </c:pt>
                <c:pt idx="54">
                  <c:v>0.1002</c:v>
                </c:pt>
                <c:pt idx="55">
                  <c:v>0.38</c:v>
                </c:pt>
                <c:pt idx="56">
                  <c:v>120</c:v>
                </c:pt>
                <c:pt idx="57">
                  <c:v>93.5</c:v>
                </c:pt>
                <c:pt idx="58">
                  <c:v>4.0600000000000005</c:v>
                </c:pt>
                <c:pt idx="59">
                  <c:v>7.6</c:v>
                </c:pt>
                <c:pt idx="60">
                  <c:v>131</c:v>
                </c:pt>
                <c:pt idx="61">
                  <c:v>2.76E-2</c:v>
                </c:pt>
                <c:pt idx="63">
                  <c:v>5.7</c:v>
                </c:pt>
                <c:pt idx="64">
                  <c:v>157</c:v>
                </c:pt>
              </c:numCache>
            </c:numRef>
          </c:xVal>
          <c:yVal>
            <c:numRef>
              <c:f>'RC'!$Y$2:$Y$66</c:f>
              <c:numCache>
                <c:formatCode>0.00</c:formatCode>
                <c:ptCount val="65"/>
                <c:pt idx="0" formatCode="General">
                  <c:v>#N/A</c:v>
                </c:pt>
                <c:pt idx="1">
                  <c:v>2000</c:v>
                </c:pt>
                <c:pt idx="2" formatCode="General">
                  <c:v>#N/A</c:v>
                </c:pt>
                <c:pt idx="3" formatCode="General">
                  <c:v>#N/A</c:v>
                </c:pt>
                <c:pt idx="4">
                  <c:v>455</c:v>
                </c:pt>
                <c:pt idx="5" formatCode="General">
                  <c:v>#N/A</c:v>
                </c:pt>
                <c:pt idx="6">
                  <c:v>30</c:v>
                </c:pt>
                <c:pt idx="7">
                  <c:v>69</c:v>
                </c:pt>
                <c:pt idx="8" formatCode="General">
                  <c:v>#N/A</c:v>
                </c:pt>
                <c:pt idx="9" formatCode="General">
                  <c:v>#N/A</c:v>
                </c:pt>
                <c:pt idx="10" formatCode="General">
                  <c:v>#N/A</c:v>
                </c:pt>
                <c:pt idx="11" formatCode="General">
                  <c:v>#N/A</c:v>
                </c:pt>
                <c:pt idx="12" formatCode="General">
                  <c:v>#N/A</c:v>
                </c:pt>
                <c:pt idx="13" formatCode="General">
                  <c:v>#N/A</c:v>
                </c:pt>
                <c:pt idx="14">
                  <c:v>55</c:v>
                </c:pt>
                <c:pt idx="15" formatCode="General">
                  <c:v>#N/A</c:v>
                </c:pt>
                <c:pt idx="16" formatCode="General">
                  <c:v>#N/A</c:v>
                </c:pt>
                <c:pt idx="17" formatCode="General">
                  <c:v>#N/A</c:v>
                </c:pt>
                <c:pt idx="18" formatCode="General">
                  <c:v>#N/A</c:v>
                </c:pt>
                <c:pt idx="19">
                  <c:v>89</c:v>
                </c:pt>
                <c:pt idx="20" formatCode="General">
                  <c:v>#N/A</c:v>
                </c:pt>
                <c:pt idx="21" formatCode="General">
                  <c:v>#N/A</c:v>
                </c:pt>
                <c:pt idx="22" formatCode="General">
                  <c:v>#N/A</c:v>
                </c:pt>
                <c:pt idx="23" formatCode="General">
                  <c:v>#N/A</c:v>
                </c:pt>
                <c:pt idx="24">
                  <c:v>168500</c:v>
                </c:pt>
                <c:pt idx="25" formatCode="General">
                  <c:v>#N/A</c:v>
                </c:pt>
                <c:pt idx="26" formatCode="General">
                  <c:v>39000</c:v>
                </c:pt>
                <c:pt idx="27" formatCode="General">
                  <c:v>#N/A</c:v>
                </c:pt>
                <c:pt idx="28" formatCode="General">
                  <c:v>#N/A</c:v>
                </c:pt>
                <c:pt idx="29">
                  <c:v>22</c:v>
                </c:pt>
                <c:pt idx="30" formatCode="General">
                  <c:v>#N/A</c:v>
                </c:pt>
                <c:pt idx="31">
                  <c:v>7.66</c:v>
                </c:pt>
                <c:pt idx="32">
                  <c:v>1560</c:v>
                </c:pt>
                <c:pt idx="33" formatCode="General">
                  <c:v>#N/A</c:v>
                </c:pt>
                <c:pt idx="34">
                  <c:v>160</c:v>
                </c:pt>
                <c:pt idx="35" formatCode="General">
                  <c:v>#N/A</c:v>
                </c:pt>
                <c:pt idx="36" formatCode="General">
                  <c:v>#N/A</c:v>
                </c:pt>
                <c:pt idx="37" formatCode="General">
                  <c:v>#N/A</c:v>
                </c:pt>
                <c:pt idx="38">
                  <c:v>9.86</c:v>
                </c:pt>
                <c:pt idx="39">
                  <c:v>800</c:v>
                </c:pt>
                <c:pt idx="40">
                  <c:v>10.199999999999999</c:v>
                </c:pt>
                <c:pt idx="41">
                  <c:v>10.199999999999999</c:v>
                </c:pt>
                <c:pt idx="42">
                  <c:v>39.9</c:v>
                </c:pt>
                <c:pt idx="43">
                  <c:v>22.3</c:v>
                </c:pt>
                <c:pt idx="44">
                  <c:v>7</c:v>
                </c:pt>
                <c:pt idx="45">
                  <c:v>60</c:v>
                </c:pt>
                <c:pt idx="46" formatCode="General">
                  <c:v>#N/A</c:v>
                </c:pt>
                <c:pt idx="47">
                  <c:v>13.4</c:v>
                </c:pt>
                <c:pt idx="48">
                  <c:v>41.399999999999991</c:v>
                </c:pt>
                <c:pt idx="49">
                  <c:v>5.0999999999999996</c:v>
                </c:pt>
                <c:pt idx="50">
                  <c:v>15.5</c:v>
                </c:pt>
                <c:pt idx="51" formatCode="General">
                  <c:v>#N/A</c:v>
                </c:pt>
                <c:pt idx="52" formatCode="General">
                  <c:v>#N/A</c:v>
                </c:pt>
                <c:pt idx="53">
                  <c:v>11</c:v>
                </c:pt>
                <c:pt idx="54" formatCode="General">
                  <c:v>#N/A</c:v>
                </c:pt>
                <c:pt idx="56">
                  <c:v>21.7</c:v>
                </c:pt>
                <c:pt idx="57">
                  <c:v>220</c:v>
                </c:pt>
                <c:pt idx="58">
                  <c:v>102.8</c:v>
                </c:pt>
                <c:pt idx="59" formatCode="General">
                  <c:v>#N/A</c:v>
                </c:pt>
                <c:pt idx="60">
                  <c:v>20.8</c:v>
                </c:pt>
                <c:pt idx="61">
                  <c:v>9900</c:v>
                </c:pt>
                <c:pt idx="62">
                  <c:v>171</c:v>
                </c:pt>
                <c:pt idx="63">
                  <c:v>79</c:v>
                </c:pt>
                <c:pt idx="64">
                  <c:v>21</c:v>
                </c:pt>
              </c:numCache>
            </c:numRef>
          </c:yVal>
          <c:smooth val="1"/>
          <c:extLst>
            <c:ext xmlns:c16="http://schemas.microsoft.com/office/drawing/2014/chart" uri="{C3380CC4-5D6E-409C-BE32-E72D297353CC}">
              <c16:uniqueId val="{00000001-6D14-4964-A425-AB2B76E63AA9}"/>
            </c:ext>
          </c:extLst>
        </c:ser>
        <c:ser>
          <c:idx val="1"/>
          <c:order val="1"/>
          <c:tx>
            <c:v>LC</c:v>
          </c:tx>
          <c:spPr>
            <a:ln w="19050">
              <a:noFill/>
            </a:ln>
          </c:spPr>
          <c:marker>
            <c:symbol val="circle"/>
            <c:size val="14"/>
            <c:spPr>
              <a:solidFill>
                <a:schemeClr val="accent1"/>
              </a:solidFill>
              <a:ln w="3175" cmpd="sng">
                <a:solidFill>
                  <a:schemeClr val="tx1"/>
                </a:solidFill>
              </a:ln>
            </c:spPr>
          </c:marker>
          <c:xVal>
            <c:numRef>
              <c:f>LC!$K$2:$K$14</c:f>
              <c:numCache>
                <c:formatCode>0.00E+00</c:formatCode>
                <c:ptCount val="13"/>
                <c:pt idx="0">
                  <c:v>31399.999999999996</c:v>
                </c:pt>
                <c:pt idx="1">
                  <c:v>49500</c:v>
                </c:pt>
                <c:pt idx="2">
                  <c:v>59400</c:v>
                </c:pt>
                <c:pt idx="3">
                  <c:v>46</c:v>
                </c:pt>
                <c:pt idx="4">
                  <c:v>7100</c:v>
                </c:pt>
                <c:pt idx="5">
                  <c:v>23100</c:v>
                </c:pt>
                <c:pt idx="6">
                  <c:v>14250</c:v>
                </c:pt>
                <c:pt idx="7">
                  <c:v>14850</c:v>
                </c:pt>
                <c:pt idx="8">
                  <c:v>27000</c:v>
                </c:pt>
                <c:pt idx="9">
                  <c:v>4250</c:v>
                </c:pt>
                <c:pt idx="10">
                  <c:v>210</c:v>
                </c:pt>
                <c:pt idx="11">
                  <c:v>1400</c:v>
                </c:pt>
                <c:pt idx="12">
                  <c:v>4200</c:v>
                </c:pt>
              </c:numCache>
            </c:numRef>
          </c:xVal>
          <c:yVal>
            <c:numRef>
              <c:f>LC!$X$2:$X$14</c:f>
              <c:numCache>
                <c:formatCode>0.00</c:formatCode>
                <c:ptCount val="13"/>
                <c:pt idx="0">
                  <c:v>6.78</c:v>
                </c:pt>
                <c:pt idx="1">
                  <c:v>6.5</c:v>
                </c:pt>
                <c:pt idx="2">
                  <c:v>2.75</c:v>
                </c:pt>
                <c:pt idx="3">
                  <c:v>#N/A</c:v>
                </c:pt>
                <c:pt idx="4">
                  <c:v>2</c:v>
                </c:pt>
                <c:pt idx="5">
                  <c:v>2.8</c:v>
                </c:pt>
                <c:pt idx="6">
                  <c:v>3.2</c:v>
                </c:pt>
                <c:pt idx="7">
                  <c:v>12</c:v>
                </c:pt>
                <c:pt idx="8">
                  <c:v>1.32</c:v>
                </c:pt>
                <c:pt idx="9">
                  <c:v>0.5</c:v>
                </c:pt>
                <c:pt idx="10">
                  <c:v>14.5</c:v>
                </c:pt>
                <c:pt idx="11">
                  <c:v>2.44</c:v>
                </c:pt>
                <c:pt idx="12">
                  <c:v>0.82</c:v>
                </c:pt>
              </c:numCache>
            </c:numRef>
          </c:yVal>
          <c:smooth val="1"/>
          <c:extLst>
            <c:ext xmlns:c16="http://schemas.microsoft.com/office/drawing/2014/chart" uri="{C3380CC4-5D6E-409C-BE32-E72D297353CC}">
              <c16:uniqueId val="{00000003-6D14-4964-A425-AB2B76E63AA9}"/>
            </c:ext>
          </c:extLst>
        </c:ser>
        <c:ser>
          <c:idx val="2"/>
          <c:order val="2"/>
          <c:tx>
            <c:v>RC Trend</c:v>
          </c:tx>
          <c:spPr>
            <a:ln w="19050">
              <a:solidFill>
                <a:schemeClr val="accent2">
                  <a:lumMod val="40000"/>
                  <a:lumOff val="60000"/>
                </a:schemeClr>
              </a:solidFill>
            </a:ln>
          </c:spPr>
          <c:marker>
            <c:symbol val="none"/>
          </c:marker>
          <c:dPt>
            <c:idx val="1"/>
            <c:bubble3D val="0"/>
            <c:extLst>
              <c:ext xmlns:c16="http://schemas.microsoft.com/office/drawing/2014/chart" uri="{C3380CC4-5D6E-409C-BE32-E72D297353CC}">
                <c16:uniqueId val="{00000007-6D14-4964-A425-AB2B76E63AA9}"/>
              </c:ext>
            </c:extLst>
          </c:dPt>
          <c:xVal>
            <c:numRef>
              <c:f>'Jitter vs. Power'!$B$5:$B$6</c:f>
              <c:numCache>
                <c:formatCode>0.00E+00</c:formatCode>
                <c:ptCount val="2"/>
                <c:pt idx="0">
                  <c:v>3.0000000000000001E-3</c:v>
                </c:pt>
                <c:pt idx="1">
                  <c:v>3000</c:v>
                </c:pt>
              </c:numCache>
            </c:numRef>
          </c:xVal>
          <c:yVal>
            <c:numRef>
              <c:f>'Jitter vs. Power'!$A$5:$A$6</c:f>
              <c:numCache>
                <c:formatCode>0.00E+00</c:formatCode>
                <c:ptCount val="2"/>
                <c:pt idx="0">
                  <c:v>100000</c:v>
                </c:pt>
                <c:pt idx="1">
                  <c:v>0.1</c:v>
                </c:pt>
              </c:numCache>
            </c:numRef>
          </c:yVal>
          <c:smooth val="0"/>
          <c:extLst>
            <c:ext xmlns:c16="http://schemas.microsoft.com/office/drawing/2014/chart" uri="{C3380CC4-5D6E-409C-BE32-E72D297353CC}">
              <c16:uniqueId val="{00000006-6D14-4964-A425-AB2B76E63AA9}"/>
            </c:ext>
          </c:extLst>
        </c:ser>
        <c:ser>
          <c:idx val="3"/>
          <c:order val="3"/>
          <c:tx>
            <c:v>LC trend</c:v>
          </c:tx>
          <c:spPr>
            <a:ln w="19050">
              <a:solidFill>
                <a:schemeClr val="accent1">
                  <a:lumMod val="40000"/>
                  <a:lumOff val="60000"/>
                </a:schemeClr>
              </a:solidFill>
            </a:ln>
          </c:spPr>
          <c:marker>
            <c:spPr>
              <a:ln>
                <a:noFill/>
              </a:ln>
            </c:spPr>
          </c:marker>
          <c:xVal>
            <c:numRef>
              <c:f>'Jitter vs. Power'!$B$12:$B$13</c:f>
              <c:numCache>
                <c:formatCode>0.00E+00</c:formatCode>
                <c:ptCount val="2"/>
                <c:pt idx="0">
                  <c:v>2.5000000000000001E-3</c:v>
                </c:pt>
                <c:pt idx="1">
                  <c:v>25000</c:v>
                </c:pt>
              </c:numCache>
            </c:numRef>
          </c:xVal>
          <c:yVal>
            <c:numRef>
              <c:f>'Jitter vs. Power'!$A$12:$A$13</c:f>
              <c:numCache>
                <c:formatCode>0.00E+00</c:formatCode>
                <c:ptCount val="2"/>
                <c:pt idx="0">
                  <c:v>1000000</c:v>
                </c:pt>
                <c:pt idx="1">
                  <c:v>0.1</c:v>
                </c:pt>
              </c:numCache>
            </c:numRef>
          </c:yVal>
          <c:smooth val="0"/>
          <c:extLst>
            <c:ext xmlns:c16="http://schemas.microsoft.com/office/drawing/2014/chart" uri="{C3380CC4-5D6E-409C-BE32-E72D297353CC}">
              <c16:uniqueId val="{00000001-03CB-4A6E-8CD3-619D3EB13C55}"/>
            </c:ext>
          </c:extLst>
        </c:ser>
        <c:dLbls>
          <c:showLegendKey val="0"/>
          <c:showVal val="0"/>
          <c:showCatName val="0"/>
          <c:showSerName val="0"/>
          <c:showPercent val="0"/>
          <c:showBubbleSize val="0"/>
        </c:dLbls>
        <c:axId val="1082710344"/>
        <c:axId val="1235983055"/>
      </c:scatterChart>
      <c:valAx>
        <c:axId val="1082710344"/>
        <c:scaling>
          <c:logBase val="10"/>
          <c:orientation val="minMax"/>
          <c:min val="1.0000000000000002E-2"/>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800" b="1">
                    <a:solidFill>
                      <a:srgbClr val="000000"/>
                    </a:solidFill>
                    <a:latin typeface="+mn-lt"/>
                  </a:defRPr>
                </a:pPr>
                <a:r>
                  <a:rPr lang="en-US" sz="1800" b="1">
                    <a:solidFill>
                      <a:srgbClr val="000000"/>
                    </a:solidFill>
                    <a:latin typeface="+mn-lt"/>
                  </a:rPr>
                  <a:t>Power</a:t>
                </a:r>
                <a:r>
                  <a:rPr lang="en-US" sz="1800" b="1" baseline="0">
                    <a:solidFill>
                      <a:srgbClr val="000000"/>
                    </a:solidFill>
                    <a:latin typeface="+mn-lt"/>
                  </a:rPr>
                  <a:t> </a:t>
                </a:r>
                <a:r>
                  <a:rPr lang="en-US" sz="1800" b="1">
                    <a:solidFill>
                      <a:srgbClr val="000000"/>
                    </a:solidFill>
                    <a:latin typeface="+mn-lt"/>
                  </a:rPr>
                  <a:t>[</a:t>
                </a:r>
                <a:r>
                  <a:rPr lang="el-GR" sz="1800" b="1">
                    <a:solidFill>
                      <a:srgbClr val="000000"/>
                    </a:solidFill>
                    <a:latin typeface="+mn-lt"/>
                  </a:rPr>
                  <a:t>μ</a:t>
                </a:r>
                <a:r>
                  <a:rPr lang="en-US" sz="1800" b="1">
                    <a:solidFill>
                      <a:srgbClr val="000000"/>
                    </a:solidFill>
                    <a:latin typeface="+mn-lt"/>
                  </a:rPr>
                  <a:t>W]</a:t>
                </a:r>
              </a:p>
            </c:rich>
          </c:tx>
          <c:layout>
            <c:manualLayout>
              <c:xMode val="edge"/>
              <c:yMode val="edge"/>
              <c:x val="0.46014546434989662"/>
              <c:y val="0.9233997491835354"/>
            </c:manualLayout>
          </c:layout>
          <c:overlay val="0"/>
        </c:title>
        <c:numFmt formatCode="0.0E+00" sourceLinked="0"/>
        <c:majorTickMark val="cross"/>
        <c:minorTickMark val="cross"/>
        <c:tickLblPos val="nextTo"/>
        <c:spPr>
          <a:ln/>
        </c:spPr>
        <c:txPr>
          <a:bodyPr/>
          <a:lstStyle/>
          <a:p>
            <a:pPr lvl="0">
              <a:defRPr sz="1200" b="0">
                <a:solidFill>
                  <a:srgbClr val="000000"/>
                </a:solidFill>
                <a:latin typeface="+mn-lt"/>
              </a:defRPr>
            </a:pPr>
            <a:endParaRPr lang="en-US"/>
          </a:p>
        </c:txPr>
        <c:crossAx val="1235983055"/>
        <c:crossesAt val="0.1"/>
        <c:crossBetween val="midCat"/>
      </c:valAx>
      <c:valAx>
        <c:axId val="1235983055"/>
        <c:scaling>
          <c:logBase val="10"/>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800" b="1">
                    <a:solidFill>
                      <a:srgbClr val="000000"/>
                    </a:solidFill>
                    <a:latin typeface="+mn-lt"/>
                  </a:defRPr>
                </a:pPr>
                <a:r>
                  <a:rPr lang="nl-NL" sz="1800" b="1">
                    <a:solidFill>
                      <a:srgbClr val="000000"/>
                    </a:solidFill>
                    <a:latin typeface="+mn-lt"/>
                  </a:rPr>
                  <a:t>Jitter [ps]</a:t>
                </a:r>
              </a:p>
            </c:rich>
          </c:tx>
          <c:layout>
            <c:manualLayout>
              <c:xMode val="edge"/>
              <c:yMode val="edge"/>
              <c:x val="2.9848338476961972E-2"/>
              <c:y val="0.38172735280692782"/>
            </c:manualLayout>
          </c:layout>
          <c:overlay val="0"/>
        </c:title>
        <c:numFmt formatCode="0.0E+00" sourceLinked="0"/>
        <c:majorTickMark val="cross"/>
        <c:minorTickMark val="cross"/>
        <c:tickLblPos val="nextTo"/>
        <c:spPr>
          <a:ln/>
        </c:spPr>
        <c:txPr>
          <a:bodyPr/>
          <a:lstStyle/>
          <a:p>
            <a:pPr lvl="0">
              <a:defRPr b="0">
                <a:solidFill>
                  <a:srgbClr val="000000"/>
                </a:solidFill>
                <a:latin typeface="+mn-lt"/>
              </a:defRPr>
            </a:pPr>
            <a:endParaRPr lang="en-US"/>
          </a:p>
        </c:txPr>
        <c:crossAx val="1082710344"/>
        <c:crossesAt val="1.0000000000000005E-8"/>
        <c:crossBetween val="midCat"/>
      </c:valAx>
      <c:spPr>
        <a:ln w="25400">
          <a:solidFill>
            <a:schemeClr val="tx1"/>
          </a:solidFill>
        </a:ln>
      </c:spPr>
    </c:plotArea>
    <c:legend>
      <c:legendPos val="r"/>
      <c:layout>
        <c:manualLayout>
          <c:xMode val="edge"/>
          <c:yMode val="edge"/>
          <c:x val="0.76622179637548105"/>
          <c:y val="9.3512372667042556E-2"/>
          <c:w val="0.11862942446386743"/>
          <c:h val="0.18351862021063584"/>
        </c:manualLayout>
      </c:layout>
      <c:overlay val="0"/>
      <c:spPr>
        <a:solidFill>
          <a:schemeClr val="bg1"/>
        </a:solidFill>
        <a:ln w="19050">
          <a:solidFill>
            <a:schemeClr val="tx1"/>
          </a:solidFill>
        </a:ln>
      </c:spPr>
      <c:txPr>
        <a:bodyPr/>
        <a:lstStyle/>
        <a:p>
          <a:pPr lvl="0">
            <a:defRPr sz="1600" b="0">
              <a:solidFill>
                <a:srgbClr val="1A1A1A"/>
              </a:solidFill>
              <a:latin typeface="+mn-lt"/>
            </a:defRPr>
          </a:pPr>
          <a:endParaRPr lang="en-US"/>
        </a:p>
      </c:txPr>
    </c:legend>
    <c:plotVisOnly val="1"/>
    <c:dispBlanksAs val="gap"/>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layoutTarget val="inner"/>
          <c:xMode val="edge"/>
          <c:yMode val="edge"/>
          <c:x val="0.12082550449045837"/>
          <c:y val="2.5810148731408574E-2"/>
          <c:w val="0.81292307078662351"/>
          <c:h val="0.85616812481773108"/>
        </c:manualLayout>
      </c:layout>
      <c:scatterChart>
        <c:scatterStyle val="lineMarker"/>
        <c:varyColors val="1"/>
        <c:ser>
          <c:idx val="0"/>
          <c:order val="0"/>
          <c:tx>
            <c:strRef>
              <c:f>'TC vs. Energy (RC Arch.)'!$B$1</c:f>
              <c:strCache>
                <c:ptCount val="1"/>
                <c:pt idx="0">
                  <c:v>non-FLL</c:v>
                </c:pt>
              </c:strCache>
            </c:strRef>
          </c:tx>
          <c:spPr>
            <a:ln>
              <a:noFill/>
            </a:ln>
          </c:spPr>
          <c:marker>
            <c:symbol val="circle"/>
            <c:size val="14"/>
            <c:spPr>
              <a:solidFill>
                <a:srgbClr val="FF0000"/>
              </a:solidFill>
              <a:ln w="3175" cmpd="sng">
                <a:solidFill>
                  <a:schemeClr val="tx1"/>
                </a:solidFill>
              </a:ln>
            </c:spPr>
          </c:marker>
          <c:xVal>
            <c:numRef>
              <c:f>'TC vs. Energy (RC Arch.)'!$A$2:$A$66</c:f>
              <c:numCache>
                <c:formatCode>0.00E+00</c:formatCode>
                <c:ptCount val="65"/>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210</c:v>
                </c:pt>
                <c:pt idx="26">
                  <c:v>14.940000000000003</c:v>
                </c:pt>
                <c:pt idx="27">
                  <c:v>0.83</c:v>
                </c:pt>
                <c:pt idx="28">
                  <c:v>1.3883792048929664</c:v>
                </c:pt>
                <c:pt idx="29">
                  <c:v>110.71428571428571</c:v>
                </c:pt>
                <c:pt idx="30">
                  <c:v>0.93442622950819665</c:v>
                </c:pt>
                <c:pt idx="31">
                  <c:v>5.6463414634146334</c:v>
                </c:pt>
                <c:pt idx="32">
                  <c:v>3.666666666666667</c:v>
                </c:pt>
                <c:pt idx="33">
                  <c:v>4</c:v>
                </c:pt>
                <c:pt idx="34">
                  <c:v>65.714285714285708</c:v>
                </c:pt>
                <c:pt idx="35">
                  <c:v>0.57553956834532372</c:v>
                </c:pt>
                <c:pt idx="36">
                  <c:v>5.9913793103448274</c:v>
                </c:pt>
                <c:pt idx="37">
                  <c:v>1.1719999999999999</c:v>
                </c:pt>
                <c:pt idx="38">
                  <c:v>20.952380952380953</c:v>
                </c:pt>
                <c:pt idx="39">
                  <c:v>0.66666666666666663</c:v>
                </c:pt>
                <c:pt idx="40">
                  <c:v>9.9</c:v>
                </c:pt>
                <c:pt idx="41">
                  <c:v>9.9</c:v>
                </c:pt>
                <c:pt idx="42">
                  <c:v>13.75</c:v>
                </c:pt>
                <c:pt idx="43">
                  <c:v>1.0625</c:v>
                </c:pt>
                <c:pt idx="44">
                  <c:v>5.0714285714285712</c:v>
                </c:pt>
                <c:pt idx="45">
                  <c:v>10.909090909090908</c:v>
                </c:pt>
                <c:pt idx="46">
                  <c:v>0.19642857142857142</c:v>
                </c:pt>
                <c:pt idx="47">
                  <c:v>1.01</c:v>
                </c:pt>
                <c:pt idx="48">
                  <c:v>8.5</c:v>
                </c:pt>
                <c:pt idx="49">
                  <c:v>1.42</c:v>
                </c:pt>
                <c:pt idx="50">
                  <c:v>4.6399999999999997</c:v>
                </c:pt>
                <c:pt idx="51">
                  <c:v>1.4939024390243902</c:v>
                </c:pt>
                <c:pt idx="52">
                  <c:v>1.0857142857142859</c:v>
                </c:pt>
                <c:pt idx="53">
                  <c:v>0.36768802228412256</c:v>
                </c:pt>
                <c:pt idx="54">
                  <c:v>2.737704918032787</c:v>
                </c:pt>
                <c:pt idx="55">
                  <c:v>0.88785046728971972</c:v>
                </c:pt>
                <c:pt idx="56">
                  <c:v>7.5</c:v>
                </c:pt>
                <c:pt idx="57">
                  <c:v>13.357142857142858</c:v>
                </c:pt>
                <c:pt idx="58">
                  <c:v>0.40600000000000008</c:v>
                </c:pt>
                <c:pt idx="59">
                  <c:v>3.3043478260869561</c:v>
                </c:pt>
                <c:pt idx="60">
                  <c:v>4.09375</c:v>
                </c:pt>
                <c:pt idx="61">
                  <c:v>0.96842105263157896</c:v>
                </c:pt>
                <c:pt idx="62">
                  <c:v>#N/A</c:v>
                </c:pt>
                <c:pt idx="63">
                  <c:v>0.47499999999999998</c:v>
                </c:pt>
                <c:pt idx="64">
                  <c:v>9.8125</c:v>
                </c:pt>
              </c:numCache>
            </c:numRef>
          </c:xVal>
          <c:yVal>
            <c:numRef>
              <c:f>'TC vs. Energy (RC Arch.)'!$B$2:$B$66</c:f>
              <c:numCache>
                <c:formatCode>0.00</c:formatCode>
                <c:ptCount val="65"/>
                <c:pt idx="0">
                  <c:v>303.030303030303</c:v>
                </c:pt>
                <c:pt idx="1">
                  <c:v>416.66666666666669</c:v>
                </c:pt>
                <c:pt idx="2">
                  <c:v>#N/A</c:v>
                </c:pt>
                <c:pt idx="3">
                  <c:v>#N/A</c:v>
                </c:pt>
                <c:pt idx="4">
                  <c:v>125</c:v>
                </c:pt>
                <c:pt idx="5">
                  <c:v>86.1</c:v>
                </c:pt>
                <c:pt idx="6">
                  <c:v>#N/A</c:v>
                </c:pt>
                <c:pt idx="7">
                  <c:v>#N/A</c:v>
                </c:pt>
                <c:pt idx="8">
                  <c:v>#N/A</c:v>
                </c:pt>
                <c:pt idx="9">
                  <c:v>104.62</c:v>
                </c:pt>
                <c:pt idx="10">
                  <c:v>16.670000000000002</c:v>
                </c:pt>
                <c:pt idx="11">
                  <c:v>#N/A</c:v>
                </c:pt>
                <c:pt idx="12">
                  <c:v>120</c:v>
                </c:pt>
                <c:pt idx="13">
                  <c:v>38.46</c:v>
                </c:pt>
                <c:pt idx="14">
                  <c:v>205</c:v>
                </c:pt>
                <c:pt idx="15">
                  <c:v>64.3</c:v>
                </c:pt>
                <c:pt idx="16">
                  <c:v>134</c:v>
                </c:pt>
                <c:pt idx="17">
                  <c:v>38.18</c:v>
                </c:pt>
                <c:pt idx="18">
                  <c:v>2.4285714285714284</c:v>
                </c:pt>
                <c:pt idx="19">
                  <c:v>#N/A</c:v>
                </c:pt>
                <c:pt idx="20">
                  <c:v>327</c:v>
                </c:pt>
                <c:pt idx="21">
                  <c:v>#N/A</c:v>
                </c:pt>
                <c:pt idx="22">
                  <c:v>45</c:v>
                </c:pt>
                <c:pt idx="23">
                  <c:v>#N/A</c:v>
                </c:pt>
                <c:pt idx="24">
                  <c:v>99.5</c:v>
                </c:pt>
                <c:pt idx="25">
                  <c:v>48.484848484848484</c:v>
                </c:pt>
                <c:pt idx="26">
                  <c:v>#N/A</c:v>
                </c:pt>
                <c:pt idx="27">
                  <c:v>40000</c:v>
                </c:pt>
                <c:pt idx="28">
                  <c:v>#N/A</c:v>
                </c:pt>
                <c:pt idx="29">
                  <c:v>#N/A</c:v>
                </c:pt>
                <c:pt idx="30">
                  <c:v>153</c:v>
                </c:pt>
                <c:pt idx="31">
                  <c:v>123</c:v>
                </c:pt>
                <c:pt idx="32">
                  <c:v>#N/A</c:v>
                </c:pt>
                <c:pt idx="33">
                  <c:v>#N/A</c:v>
                </c:pt>
                <c:pt idx="34">
                  <c:v>4.3</c:v>
                </c:pt>
                <c:pt idx="35">
                  <c:v>#N/A</c:v>
                </c:pt>
                <c:pt idx="36">
                  <c:v>#N/A</c:v>
                </c:pt>
                <c:pt idx="37">
                  <c:v>#N/A</c:v>
                </c:pt>
                <c:pt idx="38">
                  <c:v>137</c:v>
                </c:pt>
                <c:pt idx="39">
                  <c:v>214.28571428571428</c:v>
                </c:pt>
                <c:pt idx="40">
                  <c:v>#N/A</c:v>
                </c:pt>
                <c:pt idx="41">
                  <c:v>#N/A</c:v>
                </c:pt>
                <c:pt idx="42">
                  <c:v>#N/A</c:v>
                </c:pt>
                <c:pt idx="43">
                  <c:v>#N/A</c:v>
                </c:pt>
                <c:pt idx="44">
                  <c:v>#N/A</c:v>
                </c:pt>
                <c:pt idx="45">
                  <c:v>36</c:v>
                </c:pt>
                <c:pt idx="46">
                  <c:v>246</c:v>
                </c:pt>
                <c:pt idx="47">
                  <c:v>#N/A</c:v>
                </c:pt>
                <c:pt idx="48">
                  <c:v>#N/A</c:v>
                </c:pt>
                <c:pt idx="49">
                  <c:v>#N/A</c:v>
                </c:pt>
                <c:pt idx="50">
                  <c:v>#N/A</c:v>
                </c:pt>
                <c:pt idx="51">
                  <c:v>#N/A</c:v>
                </c:pt>
                <c:pt idx="52">
                  <c:v>12.5</c:v>
                </c:pt>
                <c:pt idx="53">
                  <c:v>#N/A</c:v>
                </c:pt>
                <c:pt idx="54">
                  <c:v>32.299999999999997</c:v>
                </c:pt>
                <c:pt idx="55">
                  <c:v>#N/A</c:v>
                </c:pt>
                <c:pt idx="56">
                  <c:v>#N/A</c:v>
                </c:pt>
                <c:pt idx="57">
                  <c:v>#N/A</c:v>
                </c:pt>
                <c:pt idx="58">
                  <c:v>14.545454545454545</c:v>
                </c:pt>
                <c:pt idx="59">
                  <c:v>12.7</c:v>
                </c:pt>
                <c:pt idx="60">
                  <c:v>#N/A</c:v>
                </c:pt>
                <c:pt idx="61">
                  <c:v>40</c:v>
                </c:pt>
                <c:pt idx="62">
                  <c:v>#N/A</c:v>
                </c:pt>
                <c:pt idx="63">
                  <c:v>#N/A</c:v>
                </c:pt>
                <c:pt idx="64">
                  <c:v>#N/A</c:v>
                </c:pt>
              </c:numCache>
            </c:numRef>
          </c:yVal>
          <c:smooth val="1"/>
          <c:extLst>
            <c:ext xmlns:c16="http://schemas.microsoft.com/office/drawing/2014/chart" uri="{C3380CC4-5D6E-409C-BE32-E72D297353CC}">
              <c16:uniqueId val="{00000000-BAE5-433B-A7D4-6006DF51EF89}"/>
            </c:ext>
          </c:extLst>
        </c:ser>
        <c:ser>
          <c:idx val="1"/>
          <c:order val="1"/>
          <c:tx>
            <c:strRef>
              <c:f>'TC vs. Energy (RC Arch.)'!$C$1</c:f>
              <c:strCache>
                <c:ptCount val="1"/>
                <c:pt idx="0">
                  <c:v>FLL</c:v>
                </c:pt>
              </c:strCache>
            </c:strRef>
          </c:tx>
          <c:spPr>
            <a:ln>
              <a:noFill/>
            </a:ln>
          </c:spPr>
          <c:marker>
            <c:symbol val="diamond"/>
            <c:size val="17"/>
            <c:spPr>
              <a:solidFill>
                <a:schemeClr val="accent2">
                  <a:lumMod val="60000"/>
                  <a:lumOff val="40000"/>
                </a:schemeClr>
              </a:solidFill>
              <a:ln w="3175" cmpd="sng">
                <a:solidFill>
                  <a:schemeClr val="tx1"/>
                </a:solidFill>
              </a:ln>
            </c:spPr>
          </c:marker>
          <c:xVal>
            <c:numRef>
              <c:f>'TC vs. Energy (RC Arch.)'!$A$2:$A$66</c:f>
              <c:numCache>
                <c:formatCode>0.00E+00</c:formatCode>
                <c:ptCount val="65"/>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210</c:v>
                </c:pt>
                <c:pt idx="26">
                  <c:v>14.940000000000003</c:v>
                </c:pt>
                <c:pt idx="27">
                  <c:v>0.83</c:v>
                </c:pt>
                <c:pt idx="28">
                  <c:v>1.3883792048929664</c:v>
                </c:pt>
                <c:pt idx="29">
                  <c:v>110.71428571428571</c:v>
                </c:pt>
                <c:pt idx="30">
                  <c:v>0.93442622950819665</c:v>
                </c:pt>
                <c:pt idx="31">
                  <c:v>5.6463414634146334</c:v>
                </c:pt>
                <c:pt idx="32">
                  <c:v>3.666666666666667</c:v>
                </c:pt>
                <c:pt idx="33">
                  <c:v>4</c:v>
                </c:pt>
                <c:pt idx="34">
                  <c:v>65.714285714285708</c:v>
                </c:pt>
                <c:pt idx="35">
                  <c:v>0.57553956834532372</c:v>
                </c:pt>
                <c:pt idx="36">
                  <c:v>5.9913793103448274</c:v>
                </c:pt>
                <c:pt idx="37">
                  <c:v>1.1719999999999999</c:v>
                </c:pt>
                <c:pt idx="38">
                  <c:v>20.952380952380953</c:v>
                </c:pt>
                <c:pt idx="39">
                  <c:v>0.66666666666666663</c:v>
                </c:pt>
                <c:pt idx="40">
                  <c:v>9.9</c:v>
                </c:pt>
                <c:pt idx="41">
                  <c:v>9.9</c:v>
                </c:pt>
                <c:pt idx="42">
                  <c:v>13.75</c:v>
                </c:pt>
                <c:pt idx="43">
                  <c:v>1.0625</c:v>
                </c:pt>
                <c:pt idx="44">
                  <c:v>5.0714285714285712</c:v>
                </c:pt>
                <c:pt idx="45">
                  <c:v>10.909090909090908</c:v>
                </c:pt>
                <c:pt idx="46">
                  <c:v>0.19642857142857142</c:v>
                </c:pt>
                <c:pt idx="47">
                  <c:v>1.01</c:v>
                </c:pt>
                <c:pt idx="48">
                  <c:v>8.5</c:v>
                </c:pt>
                <c:pt idx="49">
                  <c:v>1.42</c:v>
                </c:pt>
                <c:pt idx="50">
                  <c:v>4.6399999999999997</c:v>
                </c:pt>
                <c:pt idx="51">
                  <c:v>1.4939024390243902</c:v>
                </c:pt>
                <c:pt idx="52">
                  <c:v>1.0857142857142859</c:v>
                </c:pt>
                <c:pt idx="53">
                  <c:v>0.36768802228412256</c:v>
                </c:pt>
                <c:pt idx="54">
                  <c:v>2.737704918032787</c:v>
                </c:pt>
                <c:pt idx="55">
                  <c:v>0.88785046728971972</c:v>
                </c:pt>
                <c:pt idx="56">
                  <c:v>7.5</c:v>
                </c:pt>
                <c:pt idx="57">
                  <c:v>13.357142857142858</c:v>
                </c:pt>
                <c:pt idx="58">
                  <c:v>0.40600000000000008</c:v>
                </c:pt>
                <c:pt idx="59">
                  <c:v>3.3043478260869561</c:v>
                </c:pt>
                <c:pt idx="60">
                  <c:v>4.09375</c:v>
                </c:pt>
                <c:pt idx="61">
                  <c:v>0.96842105263157896</c:v>
                </c:pt>
                <c:pt idx="62">
                  <c:v>#N/A</c:v>
                </c:pt>
                <c:pt idx="63">
                  <c:v>0.47499999999999998</c:v>
                </c:pt>
                <c:pt idx="64">
                  <c:v>9.8125</c:v>
                </c:pt>
              </c:numCache>
            </c:numRef>
          </c:xVal>
          <c:yVal>
            <c:numRef>
              <c:f>'TC vs. Energy (RC Arch.)'!$C$2:$C$66</c:f>
              <c:numCache>
                <c:formatCode>0.00</c:formatCode>
                <c:ptCount val="65"/>
                <c:pt idx="0">
                  <c:v>#N/A</c:v>
                </c:pt>
                <c:pt idx="1">
                  <c:v>#N/A</c:v>
                </c:pt>
                <c:pt idx="2">
                  <c:v>90</c:v>
                </c:pt>
                <c:pt idx="3">
                  <c:v>57.14</c:v>
                </c:pt>
                <c:pt idx="4">
                  <c:v>#N/A</c:v>
                </c:pt>
                <c:pt idx="5">
                  <c:v>#N/A</c:v>
                </c:pt>
                <c:pt idx="6">
                  <c:v>23.03</c:v>
                </c:pt>
                <c:pt idx="7">
                  <c:v>24.24</c:v>
                </c:pt>
                <c:pt idx="8">
                  <c:v>14</c:v>
                </c:pt>
                <c:pt idx="9">
                  <c:v>#N/A</c:v>
                </c:pt>
                <c:pt idx="10">
                  <c:v>#N/A</c:v>
                </c:pt>
                <c:pt idx="11">
                  <c:v>67</c:v>
                </c:pt>
                <c:pt idx="12">
                  <c:v>#N/A</c:v>
                </c:pt>
                <c:pt idx="13">
                  <c:v>#N/A</c:v>
                </c:pt>
                <c:pt idx="14">
                  <c:v>#N/A</c:v>
                </c:pt>
                <c:pt idx="15">
                  <c:v>#N/A</c:v>
                </c:pt>
                <c:pt idx="16">
                  <c:v>#N/A</c:v>
                </c:pt>
                <c:pt idx="17">
                  <c:v>#N/A</c:v>
                </c:pt>
                <c:pt idx="18">
                  <c:v>#N/A</c:v>
                </c:pt>
                <c:pt idx="19">
                  <c:v>42.42</c:v>
                </c:pt>
                <c:pt idx="20">
                  <c:v>#N/A</c:v>
                </c:pt>
                <c:pt idx="21">
                  <c:v>27.4</c:v>
                </c:pt>
                <c:pt idx="22">
                  <c:v>#N/A</c:v>
                </c:pt>
                <c:pt idx="23">
                  <c:v>13.8</c:v>
                </c:pt>
                <c:pt idx="24">
                  <c:v>#N/A</c:v>
                </c:pt>
                <c:pt idx="25">
                  <c:v>#N/A</c:v>
                </c:pt>
                <c:pt idx="26">
                  <c:v>10.65</c:v>
                </c:pt>
                <c:pt idx="27">
                  <c:v>#N/A</c:v>
                </c:pt>
                <c:pt idx="28">
                  <c:v>13.2</c:v>
                </c:pt>
                <c:pt idx="29">
                  <c:v>2.5</c:v>
                </c:pt>
                <c:pt idx="30">
                  <c:v>#N/A</c:v>
                </c:pt>
                <c:pt idx="31">
                  <c:v>#N/A</c:v>
                </c:pt>
                <c:pt idx="32">
                  <c:v>48.69</c:v>
                </c:pt>
                <c:pt idx="33">
                  <c:v>100</c:v>
                </c:pt>
                <c:pt idx="34">
                  <c:v>#N/A</c:v>
                </c:pt>
                <c:pt idx="35">
                  <c:v>48</c:v>
                </c:pt>
                <c:pt idx="36">
                  <c:v>8.6999999999999993</c:v>
                </c:pt>
                <c:pt idx="37">
                  <c:v>30.76923076923077</c:v>
                </c:pt>
                <c:pt idx="38">
                  <c:v>#N/A</c:v>
                </c:pt>
                <c:pt idx="39">
                  <c:v>#N/A</c:v>
                </c:pt>
                <c:pt idx="40">
                  <c:v>6.1538461538461542</c:v>
                </c:pt>
                <c:pt idx="41">
                  <c:v>3.0769230769230771</c:v>
                </c:pt>
                <c:pt idx="42">
                  <c:v>1.3846153846153846</c:v>
                </c:pt>
                <c:pt idx="43">
                  <c:v>8.48</c:v>
                </c:pt>
                <c:pt idx="44">
                  <c:v>2.56</c:v>
                </c:pt>
                <c:pt idx="45">
                  <c:v>#N/A</c:v>
                </c:pt>
                <c:pt idx="46">
                  <c:v>#N/A</c:v>
                </c:pt>
                <c:pt idx="47">
                  <c:v>2.074074074074074</c:v>
                </c:pt>
                <c:pt idx="48">
                  <c:v>32.941176470588232</c:v>
                </c:pt>
                <c:pt idx="49">
                  <c:v>12.32</c:v>
                </c:pt>
                <c:pt idx="50">
                  <c:v>6.8</c:v>
                </c:pt>
                <c:pt idx="51">
                  <c:v>5.8615384615384611</c:v>
                </c:pt>
                <c:pt idx="52">
                  <c:v>#N/A</c:v>
                </c:pt>
                <c:pt idx="53">
                  <c:v>77.599999999999994</c:v>
                </c:pt>
                <c:pt idx="54">
                  <c:v>#N/A</c:v>
                </c:pt>
                <c:pt idx="55">
                  <c:v>8</c:v>
                </c:pt>
                <c:pt idx="56">
                  <c:v>2</c:v>
                </c:pt>
                <c:pt idx="57">
                  <c:v>81</c:v>
                </c:pt>
                <c:pt idx="58">
                  <c:v>#N/A</c:v>
                </c:pt>
                <c:pt idx="59">
                  <c:v>#N/A</c:v>
                </c:pt>
                <c:pt idx="60">
                  <c:v>10.909090909090908</c:v>
                </c:pt>
                <c:pt idx="61">
                  <c:v>#N/A</c:v>
                </c:pt>
                <c:pt idx="62">
                  <c:v>41.7</c:v>
                </c:pt>
                <c:pt idx="63">
                  <c:v>266.66666666666669</c:v>
                </c:pt>
                <c:pt idx="64">
                  <c:v>5.384615384615385</c:v>
                </c:pt>
              </c:numCache>
            </c:numRef>
          </c:yVal>
          <c:smooth val="1"/>
          <c:extLst>
            <c:ext xmlns:c16="http://schemas.microsoft.com/office/drawing/2014/chart" uri="{C3380CC4-5D6E-409C-BE32-E72D297353CC}">
              <c16:uniqueId val="{00000001-BAE5-433B-A7D4-6006DF51EF89}"/>
            </c:ext>
          </c:extLst>
        </c:ser>
        <c:ser>
          <c:idx val="2"/>
          <c:order val="2"/>
          <c:tx>
            <c:v>Trims &gt;= 2</c:v>
          </c:tx>
          <c:spPr>
            <a:ln w="19050">
              <a:noFill/>
            </a:ln>
          </c:spPr>
          <c:marker>
            <c:symbol val="plus"/>
            <c:size val="7"/>
            <c:spPr>
              <a:noFill/>
              <a:ln w="19050">
                <a:solidFill>
                  <a:schemeClr val="tx1"/>
                </a:solidFill>
              </a:ln>
            </c:spPr>
          </c:marker>
          <c:dPt>
            <c:idx val="29"/>
            <c:marker>
              <c:symbol val="plus"/>
              <c:size val="8"/>
            </c:marker>
            <c:bubble3D val="0"/>
            <c:extLst>
              <c:ext xmlns:c16="http://schemas.microsoft.com/office/drawing/2014/chart" uri="{C3380CC4-5D6E-409C-BE32-E72D297353CC}">
                <c16:uniqueId val="{0000000C-5454-481C-9358-C4A432A2C1FC}"/>
              </c:ext>
            </c:extLst>
          </c:dPt>
          <c:xVal>
            <c:numRef>
              <c:f>'TC vs. Energy (RC Arch.)'!$A$2:$A$66</c:f>
              <c:numCache>
                <c:formatCode>0.00E+00</c:formatCode>
                <c:ptCount val="65"/>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210</c:v>
                </c:pt>
                <c:pt idx="26">
                  <c:v>14.940000000000003</c:v>
                </c:pt>
                <c:pt idx="27">
                  <c:v>0.83</c:v>
                </c:pt>
                <c:pt idx="28">
                  <c:v>1.3883792048929664</c:v>
                </c:pt>
                <c:pt idx="29">
                  <c:v>110.71428571428571</c:v>
                </c:pt>
                <c:pt idx="30">
                  <c:v>0.93442622950819665</c:v>
                </c:pt>
                <c:pt idx="31">
                  <c:v>5.6463414634146334</c:v>
                </c:pt>
                <c:pt idx="32">
                  <c:v>3.666666666666667</c:v>
                </c:pt>
                <c:pt idx="33">
                  <c:v>4</c:v>
                </c:pt>
                <c:pt idx="34">
                  <c:v>65.714285714285708</c:v>
                </c:pt>
                <c:pt idx="35">
                  <c:v>0.57553956834532372</c:v>
                </c:pt>
                <c:pt idx="36">
                  <c:v>5.9913793103448274</c:v>
                </c:pt>
                <c:pt idx="37">
                  <c:v>1.1719999999999999</c:v>
                </c:pt>
                <c:pt idx="38">
                  <c:v>20.952380952380953</c:v>
                </c:pt>
                <c:pt idx="39">
                  <c:v>0.66666666666666663</c:v>
                </c:pt>
                <c:pt idx="40">
                  <c:v>9.9</c:v>
                </c:pt>
                <c:pt idx="41">
                  <c:v>9.9</c:v>
                </c:pt>
                <c:pt idx="42">
                  <c:v>13.75</c:v>
                </c:pt>
                <c:pt idx="43">
                  <c:v>1.0625</c:v>
                </c:pt>
                <c:pt idx="44">
                  <c:v>5.0714285714285712</c:v>
                </c:pt>
                <c:pt idx="45">
                  <c:v>10.909090909090908</c:v>
                </c:pt>
                <c:pt idx="46">
                  <c:v>0.19642857142857142</c:v>
                </c:pt>
                <c:pt idx="47">
                  <c:v>1.01</c:v>
                </c:pt>
                <c:pt idx="48">
                  <c:v>8.5</c:v>
                </c:pt>
                <c:pt idx="49">
                  <c:v>1.42</c:v>
                </c:pt>
                <c:pt idx="50">
                  <c:v>4.6399999999999997</c:v>
                </c:pt>
                <c:pt idx="51">
                  <c:v>1.4939024390243902</c:v>
                </c:pt>
                <c:pt idx="52">
                  <c:v>1.0857142857142859</c:v>
                </c:pt>
                <c:pt idx="53">
                  <c:v>0.36768802228412256</c:v>
                </c:pt>
                <c:pt idx="54">
                  <c:v>2.737704918032787</c:v>
                </c:pt>
                <c:pt idx="55">
                  <c:v>0.88785046728971972</c:v>
                </c:pt>
                <c:pt idx="56">
                  <c:v>7.5</c:v>
                </c:pt>
                <c:pt idx="57">
                  <c:v>13.357142857142858</c:v>
                </c:pt>
                <c:pt idx="58">
                  <c:v>0.40600000000000008</c:v>
                </c:pt>
                <c:pt idx="59">
                  <c:v>3.3043478260869561</c:v>
                </c:pt>
                <c:pt idx="60">
                  <c:v>4.09375</c:v>
                </c:pt>
                <c:pt idx="61">
                  <c:v>0.96842105263157896</c:v>
                </c:pt>
                <c:pt idx="62">
                  <c:v>#N/A</c:v>
                </c:pt>
                <c:pt idx="63">
                  <c:v>0.47499999999999998</c:v>
                </c:pt>
                <c:pt idx="64">
                  <c:v>9.8125</c:v>
                </c:pt>
              </c:numCache>
            </c:numRef>
          </c:xVal>
          <c:yVal>
            <c:numRef>
              <c:f>'TC vs. Energy (RC Arch.)'!$D$2:$D$66</c:f>
              <c:numCache>
                <c:formatCode>0.00</c:formatCode>
                <c:ptCount val="65"/>
                <c:pt idx="0">
                  <c:v>#N/A</c:v>
                </c:pt>
                <c:pt idx="1">
                  <c:v>#N/A</c:v>
                </c:pt>
                <c:pt idx="2">
                  <c:v>#N/A</c:v>
                </c:pt>
                <c:pt idx="3">
                  <c:v>#N/A</c:v>
                </c:pt>
                <c:pt idx="4">
                  <c:v>#N/A</c:v>
                </c:pt>
                <c:pt idx="5">
                  <c:v>#N/A</c:v>
                </c:pt>
                <c:pt idx="6">
                  <c:v>#N/A</c:v>
                </c:pt>
                <c:pt idx="7">
                  <c:v>#N/A</c:v>
                </c:pt>
                <c:pt idx="8">
                  <c:v>14</c:v>
                </c:pt>
                <c:pt idx="9">
                  <c:v>#N/A</c:v>
                </c:pt>
                <c:pt idx="10">
                  <c:v>#N/A</c:v>
                </c:pt>
                <c:pt idx="11">
                  <c:v>#N/A</c:v>
                </c:pt>
                <c:pt idx="12">
                  <c:v>#N/A</c:v>
                </c:pt>
                <c:pt idx="13">
                  <c:v>#N/A</c:v>
                </c:pt>
                <c:pt idx="14">
                  <c:v>#N/A</c:v>
                </c:pt>
                <c:pt idx="15">
                  <c:v>#N/A</c:v>
                </c:pt>
                <c:pt idx="16">
                  <c:v>#N/A</c:v>
                </c:pt>
                <c:pt idx="17">
                  <c:v>#N/A</c:v>
                </c:pt>
                <c:pt idx="18">
                  <c:v>2.4285714285714284</c:v>
                </c:pt>
                <c:pt idx="19">
                  <c:v>#N/A</c:v>
                </c:pt>
                <c:pt idx="20">
                  <c:v>#N/A</c:v>
                </c:pt>
                <c:pt idx="21">
                  <c:v>#N/A</c:v>
                </c:pt>
                <c:pt idx="22">
                  <c:v>#N/A</c:v>
                </c:pt>
                <c:pt idx="23">
                  <c:v>13.8</c:v>
                </c:pt>
                <c:pt idx="24">
                  <c:v>#N/A</c:v>
                </c:pt>
                <c:pt idx="25">
                  <c:v>#N/A</c:v>
                </c:pt>
                <c:pt idx="26">
                  <c:v>10.65</c:v>
                </c:pt>
                <c:pt idx="27">
                  <c:v>#N/A</c:v>
                </c:pt>
                <c:pt idx="28">
                  <c:v>13.2</c:v>
                </c:pt>
                <c:pt idx="29">
                  <c:v>2.5</c:v>
                </c:pt>
                <c:pt idx="30">
                  <c:v>153</c:v>
                </c:pt>
                <c:pt idx="31">
                  <c:v>#N/A</c:v>
                </c:pt>
                <c:pt idx="32">
                  <c:v>#N/A</c:v>
                </c:pt>
                <c:pt idx="33">
                  <c:v>#N/A</c:v>
                </c:pt>
                <c:pt idx="34">
                  <c:v>4.3</c:v>
                </c:pt>
                <c:pt idx="35">
                  <c:v>48</c:v>
                </c:pt>
                <c:pt idx="36">
                  <c:v>#N/A</c:v>
                </c:pt>
                <c:pt idx="37">
                  <c:v>#N/A</c:v>
                </c:pt>
                <c:pt idx="38">
                  <c:v>#N/A</c:v>
                </c:pt>
                <c:pt idx="39">
                  <c:v>214.28571428571428</c:v>
                </c:pt>
                <c:pt idx="40">
                  <c:v>#N/A</c:v>
                </c:pt>
                <c:pt idx="41">
                  <c:v>3.0769230769230771</c:v>
                </c:pt>
                <c:pt idx="42">
                  <c:v>1.3846153846153846</c:v>
                </c:pt>
                <c:pt idx="43">
                  <c:v>8.48</c:v>
                </c:pt>
                <c:pt idx="44">
                  <c:v>2.56</c:v>
                </c:pt>
                <c:pt idx="45">
                  <c:v>36</c:v>
                </c:pt>
                <c:pt idx="46">
                  <c:v>#N/A</c:v>
                </c:pt>
                <c:pt idx="47">
                  <c:v>2.074074074074074</c:v>
                </c:pt>
                <c:pt idx="48">
                  <c:v>#N/A</c:v>
                </c:pt>
                <c:pt idx="49">
                  <c:v>12.32</c:v>
                </c:pt>
                <c:pt idx="50">
                  <c:v>6.8</c:v>
                </c:pt>
                <c:pt idx="51">
                  <c:v>5.8615384615384611</c:v>
                </c:pt>
                <c:pt idx="52">
                  <c:v>12.5</c:v>
                </c:pt>
                <c:pt idx="53">
                  <c:v>#N/A</c:v>
                </c:pt>
                <c:pt idx="54">
                  <c:v>#N/A</c:v>
                </c:pt>
                <c:pt idx="55">
                  <c:v>8</c:v>
                </c:pt>
                <c:pt idx="56">
                  <c:v>2</c:v>
                </c:pt>
                <c:pt idx="57">
                  <c:v>#N/A</c:v>
                </c:pt>
                <c:pt idx="58">
                  <c:v>14.545454545454545</c:v>
                </c:pt>
                <c:pt idx="59">
                  <c:v>12.7</c:v>
                </c:pt>
                <c:pt idx="60">
                  <c:v>10.909090909090908</c:v>
                </c:pt>
                <c:pt idx="61">
                  <c:v>#N/A</c:v>
                </c:pt>
                <c:pt idx="62">
                  <c:v>#N/A</c:v>
                </c:pt>
                <c:pt idx="63">
                  <c:v>#N/A</c:v>
                </c:pt>
                <c:pt idx="64">
                  <c:v>5.384615384615385</c:v>
                </c:pt>
              </c:numCache>
            </c:numRef>
          </c:yVal>
          <c:smooth val="0"/>
          <c:extLst>
            <c:ext xmlns:c16="http://schemas.microsoft.com/office/drawing/2014/chart" uri="{C3380CC4-5D6E-409C-BE32-E72D297353CC}">
              <c16:uniqueId val="{00000000-0452-4007-A5E7-E1DD1317FEA4}"/>
            </c:ext>
          </c:extLst>
        </c:ser>
        <c:ser>
          <c:idx val="3"/>
          <c:order val="3"/>
          <c:tx>
            <c:v>Xtal</c:v>
          </c:tx>
          <c:spPr>
            <a:ln w="19050">
              <a:solidFill>
                <a:schemeClr val="tx1"/>
              </a:solidFill>
              <a:prstDash val="dash"/>
            </a:ln>
          </c:spPr>
          <c:marker>
            <c:symbol val="none"/>
          </c:marker>
          <c:xVal>
            <c:numRef>
              <c:f>Other!$L$10:$L$12</c:f>
              <c:numCache>
                <c:formatCode>0.00</c:formatCode>
                <c:ptCount val="3"/>
                <c:pt idx="0">
                  <c:v>0.1</c:v>
                </c:pt>
                <c:pt idx="1">
                  <c:v>2</c:v>
                </c:pt>
                <c:pt idx="2">
                  <c:v>10</c:v>
                </c:pt>
              </c:numCache>
            </c:numRef>
          </c:xVal>
          <c:yVal>
            <c:numRef>
              <c:f>Other!$P$10:$P$12</c:f>
              <c:numCache>
                <c:formatCode>0.00</c:formatCode>
                <c:ptCount val="3"/>
                <c:pt idx="0">
                  <c:v>0.8</c:v>
                </c:pt>
                <c:pt idx="1">
                  <c:v>0.8</c:v>
                </c:pt>
                <c:pt idx="2">
                  <c:v>0.1</c:v>
                </c:pt>
              </c:numCache>
            </c:numRef>
          </c:yVal>
          <c:smooth val="0"/>
          <c:extLst>
            <c:ext xmlns:c16="http://schemas.microsoft.com/office/drawing/2014/chart" uri="{C3380CC4-5D6E-409C-BE32-E72D297353CC}">
              <c16:uniqueId val="{00000000-23F0-4A01-84A9-61B383BA08D1}"/>
            </c:ext>
          </c:extLst>
        </c:ser>
        <c:dLbls>
          <c:showLegendKey val="0"/>
          <c:showVal val="0"/>
          <c:showCatName val="0"/>
          <c:showSerName val="0"/>
          <c:showPercent val="0"/>
          <c:showBubbleSize val="0"/>
        </c:dLbls>
        <c:axId val="1082710344"/>
        <c:axId val="1235983055"/>
      </c:scatterChart>
      <c:valAx>
        <c:axId val="1082710344"/>
        <c:scaling>
          <c:logBase val="10"/>
          <c:orientation val="minMax"/>
          <c:max val="1000"/>
        </c:scaling>
        <c:delete val="0"/>
        <c:axPos val="b"/>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nl-NL" sz="1800" b="1">
                    <a:solidFill>
                      <a:srgbClr val="000000"/>
                    </a:solidFill>
                    <a:latin typeface="+mn-lt"/>
                  </a:rPr>
                  <a:t>uW/MHz [pJ/cycle]</a:t>
                </a:r>
              </a:p>
            </c:rich>
          </c:tx>
          <c:layout/>
          <c:overlay val="0"/>
        </c:title>
        <c:numFmt formatCode="#,##0.0" sourceLinked="0"/>
        <c:majorTickMark val="cross"/>
        <c:minorTickMark val="in"/>
        <c:tickLblPos val="nextTo"/>
        <c:spPr>
          <a:ln/>
        </c:spPr>
        <c:txPr>
          <a:bodyPr/>
          <a:lstStyle/>
          <a:p>
            <a:pPr lvl="0">
              <a:defRPr sz="1600" b="0">
                <a:solidFill>
                  <a:srgbClr val="000000"/>
                </a:solidFill>
                <a:latin typeface="+mn-lt"/>
              </a:defRPr>
            </a:pPr>
            <a:endParaRPr lang="en-US"/>
          </a:p>
        </c:txPr>
        <c:crossAx val="1235983055"/>
        <c:crossesAt val="0.1"/>
        <c:crossBetween val="midCat"/>
      </c:valAx>
      <c:valAx>
        <c:axId val="1235983055"/>
        <c:scaling>
          <c:logBase val="10"/>
          <c:orientation val="minMax"/>
          <c:max val="1000"/>
          <c:min val="0.1"/>
        </c:scaling>
        <c:delete val="0"/>
        <c:axPos val="l"/>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nl-NL" sz="1800" b="1">
                    <a:solidFill>
                      <a:srgbClr val="000000"/>
                    </a:solidFill>
                    <a:latin typeface="+mn-lt"/>
                  </a:rPr>
                  <a:t>TC [ppm/°C]</a:t>
                </a:r>
              </a:p>
            </c:rich>
          </c:tx>
          <c:layout/>
          <c:overlay val="0"/>
        </c:title>
        <c:numFmt formatCode="0.0" sourceLinked="0"/>
        <c:majorTickMark val="cross"/>
        <c:minorTickMark val="in"/>
        <c:tickLblPos val="nextTo"/>
        <c:spPr>
          <a:ln/>
        </c:spPr>
        <c:txPr>
          <a:bodyPr/>
          <a:lstStyle/>
          <a:p>
            <a:pPr lvl="0">
              <a:defRPr sz="1600" b="0">
                <a:solidFill>
                  <a:srgbClr val="000000"/>
                </a:solidFill>
                <a:latin typeface="+mn-lt"/>
              </a:defRPr>
            </a:pPr>
            <a:endParaRPr lang="en-US"/>
          </a:p>
        </c:txPr>
        <c:crossAx val="1082710344"/>
        <c:crossesAt val="0.1"/>
        <c:crossBetween val="midCat"/>
      </c:valAx>
      <c:spPr>
        <a:ln w="25400">
          <a:solidFill>
            <a:schemeClr val="tx1"/>
          </a:solidFill>
        </a:ln>
      </c:spPr>
    </c:plotArea>
    <c:legend>
      <c:legendPos val="r"/>
      <c:layout>
        <c:manualLayout>
          <c:xMode val="edge"/>
          <c:yMode val="edge"/>
          <c:x val="0.78404042065550839"/>
          <c:y val="4.7140128317293681E-2"/>
          <c:w val="0.12772841719063879"/>
          <c:h val="0.22182385535141441"/>
        </c:manualLayout>
      </c:layout>
      <c:overlay val="0"/>
      <c:spPr>
        <a:solidFill>
          <a:schemeClr val="bg1"/>
        </a:solidFill>
        <a:ln w="25400">
          <a:solidFill>
            <a:schemeClr val="tx2"/>
          </a:solidFill>
        </a:ln>
      </c:spPr>
      <c:txPr>
        <a:bodyPr/>
        <a:lstStyle/>
        <a:p>
          <a:pPr lvl="0" rtl="0">
            <a:defRPr sz="1600" b="0">
              <a:solidFill>
                <a:srgbClr val="1A1A1A"/>
              </a:solidFill>
              <a:latin typeface="+mn-lt"/>
            </a:defRPr>
          </a:pPr>
          <a:endParaRPr lang="en-US"/>
        </a:p>
      </c:txPr>
    </c:legend>
    <c:plotVisOnly val="1"/>
    <c:dispBlanksAs val="gap"/>
    <c:showDLblsOverMax val="1"/>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4</xdr:col>
      <xdr:colOff>15783</xdr:colOff>
      <xdr:row>1</xdr:row>
      <xdr:rowOff>158934</xdr:rowOff>
    </xdr:from>
    <xdr:ext cx="10750190" cy="6775269"/>
    <xdr:graphicFrame macro="">
      <xdr:nvGraphicFramePr>
        <xdr:cNvPr id="2" name="Chart 1" title="Chart">
          <a:extLst>
            <a:ext uri="{FF2B5EF4-FFF2-40B4-BE49-F238E27FC236}">
              <a16:creationId xmlns:a16="http://schemas.microsoft.com/office/drawing/2014/main" id="{DD39EBF7-EA21-402A-B697-FB9DDDB67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8160</xdr:colOff>
      <xdr:row>1</xdr:row>
      <xdr:rowOff>10886</xdr:rowOff>
    </xdr:from>
    <xdr:ext cx="12172950" cy="6934199"/>
    <xdr:graphicFrame macro="">
      <xdr:nvGraphicFramePr>
        <xdr:cNvPr id="2" name="Chart 3" title="Chart">
          <a:extLst>
            <a:ext uri="{FF2B5EF4-FFF2-40B4-BE49-F238E27FC236}">
              <a16:creationId xmlns:a16="http://schemas.microsoft.com/office/drawing/2014/main" id="{5F0FF5CF-14B0-4517-A5E6-4BEB656EA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690697</xdr:colOff>
      <xdr:row>1</xdr:row>
      <xdr:rowOff>158934</xdr:rowOff>
    </xdr:from>
    <xdr:ext cx="10750190" cy="6775269"/>
    <xdr:graphicFrame macro="">
      <xdr:nvGraphicFramePr>
        <xdr:cNvPr id="2" name="Chart 1" title="Chart">
          <a:extLst>
            <a:ext uri="{FF2B5EF4-FFF2-40B4-BE49-F238E27FC236}">
              <a16:creationId xmlns:a16="http://schemas.microsoft.com/office/drawing/2014/main" id="{A83D599C-D48B-48B2-B293-620CB06FE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827315</xdr:colOff>
      <xdr:row>1</xdr:row>
      <xdr:rowOff>85725</xdr:rowOff>
    </xdr:from>
    <xdr:ext cx="12181114" cy="6977743"/>
    <xdr:graphicFrame macro="">
      <xdr:nvGraphicFramePr>
        <xdr:cNvPr id="2" name="Chart 1" title="Chart">
          <a:extLst>
            <a:ext uri="{FF2B5EF4-FFF2-40B4-BE49-F238E27FC236}">
              <a16:creationId xmlns:a16="http://schemas.microsoft.com/office/drawing/2014/main" id="{C855341C-1B3D-4B7C-B309-D0BE3B80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twoCellAnchor>
    <xdr:from>
      <xdr:col>3</xdr:col>
      <xdr:colOff>576650</xdr:colOff>
      <xdr:row>1</xdr:row>
      <xdr:rowOff>154459</xdr:rowOff>
    </xdr:from>
    <xdr:to>
      <xdr:col>21</xdr:col>
      <xdr:colOff>278028</xdr:colOff>
      <xdr:row>41</xdr:row>
      <xdr:rowOff>123567</xdr:rowOff>
    </xdr:to>
    <xdr:graphicFrame macro="">
      <xdr:nvGraphicFramePr>
        <xdr:cNvPr id="2" name="Chart 1">
          <a:extLst>
            <a:ext uri="{FF2B5EF4-FFF2-40B4-BE49-F238E27FC236}">
              <a16:creationId xmlns:a16="http://schemas.microsoft.com/office/drawing/2014/main" id="{24B270DF-A8DD-19E4-EC3A-EE317E8C5F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1</xdr:row>
      <xdr:rowOff>0</xdr:rowOff>
    </xdr:from>
    <xdr:ext cx="11332028" cy="6858000"/>
    <xdr:graphicFrame macro="">
      <xdr:nvGraphicFramePr>
        <xdr:cNvPr id="2" name="Chart 3" title="Chart">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doi.org/10.1109/ASSCC.2014.7008885" TargetMode="External"/><Relationship Id="rId18" Type="http://schemas.openxmlformats.org/officeDocument/2006/relationships/hyperlink" Target="https://doi.org/10.1109/ISSCC.2016.7417927" TargetMode="External"/><Relationship Id="rId26" Type="http://schemas.openxmlformats.org/officeDocument/2006/relationships/hyperlink" Target="https://doi.org/10.1109/JSSC.2022.3142662" TargetMode="External"/><Relationship Id="rId39" Type="http://schemas.openxmlformats.org/officeDocument/2006/relationships/hyperlink" Target="https://ieeexplore.ieee.org/document/10508792" TargetMode="External"/><Relationship Id="rId21" Type="http://schemas.openxmlformats.org/officeDocument/2006/relationships/hyperlink" Target="https://doi.org/10.1109/JSSC.2018.2869083" TargetMode="External"/><Relationship Id="rId34" Type="http://schemas.openxmlformats.org/officeDocument/2006/relationships/hyperlink" Target="https://ieeexplore.ieee.org/stamp/stamp.jsp?tp=&amp;arnumber=10883038" TargetMode="External"/><Relationship Id="rId42" Type="http://schemas.openxmlformats.org/officeDocument/2006/relationships/hyperlink" Target="https://ieeexplore.ieee.org/document/8502413" TargetMode="External"/><Relationship Id="rId47" Type="http://schemas.openxmlformats.org/officeDocument/2006/relationships/hyperlink" Target="https://doi.org/10.1109/TCSI.2023.3326351" TargetMode="External"/><Relationship Id="rId50" Type="http://schemas.openxmlformats.org/officeDocument/2006/relationships/hyperlink" Target="https://doi.org/10.1109/TCSII.2018.2884657" TargetMode="External"/><Relationship Id="rId55" Type="http://schemas.openxmlformats.org/officeDocument/2006/relationships/hyperlink" Target="https://doi.org/10.1109/JSSC.2022.3227139" TargetMode="External"/><Relationship Id="rId63" Type="http://schemas.openxmlformats.org/officeDocument/2006/relationships/hyperlink" Target="https://doi.org/10.1109/VLSICircuits18222.2020.9162838" TargetMode="External"/><Relationship Id="rId7" Type="http://schemas.openxmlformats.org/officeDocument/2006/relationships/hyperlink" Target="https://doi.org/10.1109/VLSIC.2012.6243766" TargetMode="External"/><Relationship Id="rId2" Type="http://schemas.openxmlformats.org/officeDocument/2006/relationships/hyperlink" Target="https://doi.org/10.1109/ESSCIRC.2009.5325940" TargetMode="External"/><Relationship Id="rId16" Type="http://schemas.openxmlformats.org/officeDocument/2006/relationships/hyperlink" Target="https://doi.org/10.1109/VLSIC.2015.7231271" TargetMode="External"/><Relationship Id="rId20" Type="http://schemas.openxmlformats.org/officeDocument/2006/relationships/hyperlink" Target="https://doi.org/10.1109/JSSC.2017.2772808" TargetMode="External"/><Relationship Id="rId29" Type="http://schemas.openxmlformats.org/officeDocument/2006/relationships/hyperlink" Target="https://doi.org/10.1109/JSSC.2023.3322307" TargetMode="External"/><Relationship Id="rId41" Type="http://schemas.openxmlformats.org/officeDocument/2006/relationships/hyperlink" Target="https://doi.org/10.1109/JSSC.2010.2048732" TargetMode="External"/><Relationship Id="rId54" Type="http://schemas.openxmlformats.org/officeDocument/2006/relationships/hyperlink" Target="https://doi.org/10.1109/ESSCIRC59616.2023.10268752" TargetMode="External"/><Relationship Id="rId62" Type="http://schemas.openxmlformats.org/officeDocument/2006/relationships/hyperlink" Target="https://doi-org.tudelft.idm.oclc.org/10.1109/TCSII.2023.3277617" TargetMode="External"/><Relationship Id="rId1" Type="http://schemas.openxmlformats.org/officeDocument/2006/relationships/hyperlink" Target="https://doi.org/10.1109/ISCAS.2004.1328241" TargetMode="External"/><Relationship Id="rId6" Type="http://schemas.openxmlformats.org/officeDocument/2006/relationships/hyperlink" Target="https://doi.org/10.1109/VLSIC.2012.6243767" TargetMode="External"/><Relationship Id="rId11" Type="http://schemas.openxmlformats.org/officeDocument/2006/relationships/hyperlink" Target="https://doi.org/10.1109/ISSCC.2013.6487693" TargetMode="External"/><Relationship Id="rId24" Type="http://schemas.openxmlformats.org/officeDocument/2006/relationships/hyperlink" Target="https://doi.org/10.1109/ISCAS45731.2020.9181058" TargetMode="External"/><Relationship Id="rId32" Type="http://schemas.openxmlformats.org/officeDocument/2006/relationships/hyperlink" Target="https://ieeexplore.ieee.org/document/5205339" TargetMode="External"/><Relationship Id="rId37" Type="http://schemas.openxmlformats.org/officeDocument/2006/relationships/hyperlink" Target="https://ieeexplore.ieee.org/document/10757337" TargetMode="External"/><Relationship Id="rId40" Type="http://schemas.openxmlformats.org/officeDocument/2006/relationships/hyperlink" Target="https://ieeexplore.ieee.org/document/8367798" TargetMode="External"/><Relationship Id="rId45" Type="http://schemas.openxmlformats.org/officeDocument/2006/relationships/hyperlink" Target="https://doi.org/10.1109/TCSI.2020.2979319" TargetMode="External"/><Relationship Id="rId53" Type="http://schemas.openxmlformats.org/officeDocument/2006/relationships/hyperlink" Target="https://doi.org/10.1109/cicc57935.2023.10121281" TargetMode="External"/><Relationship Id="rId58" Type="http://schemas.openxmlformats.org/officeDocument/2006/relationships/hyperlink" Target="https://doi.org/10.1109/JSSC.2018.2859834" TargetMode="External"/><Relationship Id="rId5" Type="http://schemas.openxmlformats.org/officeDocument/2006/relationships/hyperlink" Target="https://doi.org/10.1109/CICC.2012.6330699" TargetMode="External"/><Relationship Id="rId15" Type="http://schemas.openxmlformats.org/officeDocument/2006/relationships/hyperlink" Target="https://doi.org/10.1109/ISSCC.2015.7062948" TargetMode="External"/><Relationship Id="rId23" Type="http://schemas.openxmlformats.org/officeDocument/2006/relationships/hyperlink" Target="https://doi.org/10.1109/JSSC.2019.2911208" TargetMode="External"/><Relationship Id="rId28" Type="http://schemas.openxmlformats.org/officeDocument/2006/relationships/hyperlink" Target="https://doi.org/10.1109/JSSC.2021.3135939" TargetMode="External"/><Relationship Id="rId36" Type="http://schemas.openxmlformats.org/officeDocument/2006/relationships/hyperlink" Target="https://doi.org/10.1109/CICC51472.2021.9431420" TargetMode="External"/><Relationship Id="rId49" Type="http://schemas.openxmlformats.org/officeDocument/2006/relationships/hyperlink" Target="https://doi.org/10.1109/TCSI.2024.3521928" TargetMode="External"/><Relationship Id="rId57" Type="http://schemas.openxmlformats.org/officeDocument/2006/relationships/hyperlink" Target="https://doi.org/10.1109/JSSC.2022.3183208" TargetMode="External"/><Relationship Id="rId61" Type="http://schemas.openxmlformats.org/officeDocument/2006/relationships/hyperlink" Target="https://doi.org/10.1109/TCSII.2024.3365211" TargetMode="External"/><Relationship Id="rId10" Type="http://schemas.openxmlformats.org/officeDocument/2006/relationships/hyperlink" Target="https://doi.org/10.1109/ISSCC.2013.6487692" TargetMode="External"/><Relationship Id="rId19" Type="http://schemas.openxmlformats.org/officeDocument/2006/relationships/hyperlink" Target="https://doi.org/10.1109/ESSCIRC.2016.7598264" TargetMode="External"/><Relationship Id="rId31" Type="http://schemas.openxmlformats.org/officeDocument/2006/relationships/hyperlink" Target="https://doi.org/10.1109/VLSIC.2010.5560332" TargetMode="External"/><Relationship Id="rId44" Type="http://schemas.openxmlformats.org/officeDocument/2006/relationships/hyperlink" Target="https://doi.org/10.1109/ISSCC49661.2025.10904801" TargetMode="External"/><Relationship Id="rId52" Type="http://schemas.openxmlformats.org/officeDocument/2006/relationships/hyperlink" Target="https://doi.org/10.1109/VLSIC.2014.6858450" TargetMode="External"/><Relationship Id="rId60" Type="http://schemas.openxmlformats.org/officeDocument/2006/relationships/hyperlink" Target="https://doi.org/10.1109/TCSII.2025.3531710" TargetMode="External"/><Relationship Id="rId4" Type="http://schemas.openxmlformats.org/officeDocument/2006/relationships/hyperlink" Target="https://doi.org/10.1109/JSSC.2009.2021914" TargetMode="External"/><Relationship Id="rId9" Type="http://schemas.openxmlformats.org/officeDocument/2006/relationships/hyperlink" Target="https://doi.org/10.1109/ESSCIRC.2013.6649136" TargetMode="External"/><Relationship Id="rId14" Type="http://schemas.openxmlformats.org/officeDocument/2006/relationships/hyperlink" Target="https://doi.org/10.1109/ISSCC.2014.6757443" TargetMode="External"/><Relationship Id="rId22" Type="http://schemas.openxmlformats.org/officeDocument/2006/relationships/hyperlink" Target="https://doi.org/10.1109/LSSC.2019.2952901" TargetMode="External"/><Relationship Id="rId27" Type="http://schemas.openxmlformats.org/officeDocument/2006/relationships/hyperlink" Target="https://doi.org/10.1109/JSSC.2021.3121014" TargetMode="External"/><Relationship Id="rId30" Type="http://schemas.openxmlformats.org/officeDocument/2006/relationships/hyperlink" Target="https://doi.org/10.1109/JSSC.2023.3320709" TargetMode="External"/><Relationship Id="rId35" Type="http://schemas.openxmlformats.org/officeDocument/2006/relationships/hyperlink" Target="https://ieeexplore.ieee.org/stamp/stamp.jsp?tp=&amp;arnumber=10529001" TargetMode="External"/><Relationship Id="rId43" Type="http://schemas.openxmlformats.org/officeDocument/2006/relationships/hyperlink" Target="https://ieeexplore.ieee.org/document/8094534" TargetMode="External"/><Relationship Id="rId48" Type="http://schemas.openxmlformats.org/officeDocument/2006/relationships/hyperlink" Target="https://doi.org/10.1109/CICC.2015.7338396" TargetMode="External"/><Relationship Id="rId56" Type="http://schemas.openxmlformats.org/officeDocument/2006/relationships/hyperlink" Target="https://doi.org/10.23919/VLSITechnologyandCir57934.2023.10185329" TargetMode="External"/><Relationship Id="rId64" Type="http://schemas.openxmlformats.org/officeDocument/2006/relationships/hyperlink" Target="https://doi.org/10.1109/ISSCC42613.2021.9365795" TargetMode="External"/><Relationship Id="rId8" Type="http://schemas.openxmlformats.org/officeDocument/2006/relationships/hyperlink" Target="https://doi.org/10.1109/TCSII.2013.2251938" TargetMode="External"/><Relationship Id="rId51" Type="http://schemas.openxmlformats.org/officeDocument/2006/relationships/hyperlink" Target="https://doi.org/10.1109/JSSC.2021.3067051" TargetMode="External"/><Relationship Id="rId3" Type="http://schemas.openxmlformats.org/officeDocument/2006/relationships/hyperlink" Target="https://doi.org/10.1109/ISSCC.2009.4977478" TargetMode="External"/><Relationship Id="rId12" Type="http://schemas.openxmlformats.org/officeDocument/2006/relationships/hyperlink" Target="https://doi.org/10.1109/TCSII.2013.2281920" TargetMode="External"/><Relationship Id="rId17" Type="http://schemas.openxmlformats.org/officeDocument/2006/relationships/hyperlink" Target="https://doi.org/10.1109/JSSC.2015.2413133" TargetMode="External"/><Relationship Id="rId25" Type="http://schemas.openxmlformats.org/officeDocument/2006/relationships/hyperlink" Target="https://doi.org/10.1109/ISSCC42613.2021.9365795" TargetMode="External"/><Relationship Id="rId33" Type="http://schemas.openxmlformats.org/officeDocument/2006/relationships/hyperlink" Target="https://doi.org/10.1109/ISCAS.2006.1693602" TargetMode="External"/><Relationship Id="rId38" Type="http://schemas.openxmlformats.org/officeDocument/2006/relationships/hyperlink" Target="https://ieeexplore.ieee.org/document/11080347" TargetMode="External"/><Relationship Id="rId46" Type="http://schemas.openxmlformats.org/officeDocument/2006/relationships/hyperlink" Target="https://ieeexplore.ieee.org/document/8558702" TargetMode="External"/><Relationship Id="rId59" Type="http://schemas.openxmlformats.org/officeDocument/2006/relationships/hyperlink" Target="https://doi.org/10.1109/JSSC.2020.298768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oi.org/10.1109/JSSC.2023.3261600" TargetMode="External"/><Relationship Id="rId13" Type="http://schemas.openxmlformats.org/officeDocument/2006/relationships/hyperlink" Target="https://doi.org/10.1109/TMTT.2019.2936352" TargetMode="External"/><Relationship Id="rId3" Type="http://schemas.openxmlformats.org/officeDocument/2006/relationships/hyperlink" Target="https://doi.org/10.1109/TCSI.2009.2016133" TargetMode="External"/><Relationship Id="rId7" Type="http://schemas.openxmlformats.org/officeDocument/2006/relationships/hyperlink" Target="https://doi.org/10.1109/JSSC.2021.3090682" TargetMode="External"/><Relationship Id="rId12" Type="http://schemas.openxmlformats.org/officeDocument/2006/relationships/hyperlink" Target="https://doi.org/10.1109/TVLSI.2023.3322709" TargetMode="External"/><Relationship Id="rId2" Type="http://schemas.openxmlformats.org/officeDocument/2006/relationships/hyperlink" Target="https://doi.org/10.1109/ISSCC.2008.4523201" TargetMode="External"/><Relationship Id="rId1" Type="http://schemas.openxmlformats.org/officeDocument/2006/relationships/hyperlink" Target="https://doi.org/10.1109/JSSC.2006.883337" TargetMode="External"/><Relationship Id="rId6" Type="http://schemas.openxmlformats.org/officeDocument/2006/relationships/hyperlink" Target="https://doi.org/10.1109/JSSC.2013.2280052" TargetMode="External"/><Relationship Id="rId11" Type="http://schemas.openxmlformats.org/officeDocument/2006/relationships/hyperlink" Target="https://ieeexplore.ieee.org/document/5977850" TargetMode="External"/><Relationship Id="rId5" Type="http://schemas.openxmlformats.org/officeDocument/2006/relationships/hyperlink" Target="https://doi.org/10.1109/FCS.2012.6243676" TargetMode="External"/><Relationship Id="rId10" Type="http://schemas.openxmlformats.org/officeDocument/2006/relationships/hyperlink" Target="https://doi.org/10.1109/TMTT.2017.2748130" TargetMode="External"/><Relationship Id="rId4" Type="http://schemas.openxmlformats.org/officeDocument/2006/relationships/hyperlink" Target="https://doi.org/10.1109/ASSCC.2011.6123616" TargetMode="External"/><Relationship Id="rId9" Type="http://schemas.openxmlformats.org/officeDocument/2006/relationships/hyperlink" Target="https://ieeexplore.ieee.org/document/1090456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oi.org/10.1109/JSSC.2009.2020247" TargetMode="External"/><Relationship Id="rId2" Type="http://schemas.openxmlformats.org/officeDocument/2006/relationships/hyperlink" Target="https://doi.org/10.1109/JSSC.2012.2191043" TargetMode="External"/><Relationship Id="rId1" Type="http://schemas.openxmlformats.org/officeDocument/2006/relationships/hyperlink" Target="https://doi.org/10.1109/JSSC.2010.2076343" TargetMode="External"/><Relationship Id="rId6" Type="http://schemas.openxmlformats.org/officeDocument/2006/relationships/printerSettings" Target="../printerSettings/printerSettings1.bin"/><Relationship Id="rId5" Type="http://schemas.openxmlformats.org/officeDocument/2006/relationships/hyperlink" Target="https://doi.org/10.1109/JSSC.2011.2143630" TargetMode="External"/><Relationship Id="rId4" Type="http://schemas.openxmlformats.org/officeDocument/2006/relationships/hyperlink" Target="https://doi.org/10.1109/TCSI.2010.2041504"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2" workbookViewId="0">
      <selection activeCell="A2" sqref="A2"/>
    </sheetView>
  </sheetViews>
  <sheetFormatPr defaultRowHeight="12.75" x14ac:dyDescent="0.2"/>
  <cols>
    <col min="1" max="1" width="141.28515625" customWidth="1"/>
  </cols>
  <sheetData>
    <row r="1" spans="1:1" ht="18" x14ac:dyDescent="0.2">
      <c r="A1" s="48" t="s">
        <v>0</v>
      </c>
    </row>
    <row r="2" spans="1:1" ht="14.25" x14ac:dyDescent="0.2">
      <c r="A2" s="73" t="s">
        <v>383</v>
      </c>
    </row>
    <row r="3" spans="1:1" ht="14.25" x14ac:dyDescent="0.2">
      <c r="A3" s="73"/>
    </row>
    <row r="4" spans="1:1" ht="14.25" x14ac:dyDescent="0.2">
      <c r="A4" s="52" t="s">
        <v>1</v>
      </c>
    </row>
    <row r="5" spans="1:1" ht="14.25" x14ac:dyDescent="0.2">
      <c r="A5" s="49"/>
    </row>
    <row r="6" spans="1:1" ht="14.25" x14ac:dyDescent="0.2">
      <c r="A6" s="49" t="s">
        <v>2</v>
      </c>
    </row>
    <row r="7" spans="1:1" ht="14.25" x14ac:dyDescent="0.2">
      <c r="A7" s="49" t="s">
        <v>3</v>
      </c>
    </row>
    <row r="8" spans="1:1" ht="14.25" x14ac:dyDescent="0.2">
      <c r="A8" s="52"/>
    </row>
    <row r="9" spans="1:1" ht="15.75" x14ac:dyDescent="0.25">
      <c r="A9" s="21" t="s">
        <v>4</v>
      </c>
    </row>
    <row r="10" spans="1:1" ht="19.899999999999999" customHeight="1" x14ac:dyDescent="0.2">
      <c r="A10" s="50" t="s">
        <v>5</v>
      </c>
    </row>
    <row r="11" spans="1:1" ht="33.6" customHeight="1" x14ac:dyDescent="0.2">
      <c r="A11" s="51" t="s">
        <v>381</v>
      </c>
    </row>
    <row r="12" spans="1:1" ht="45" customHeight="1" x14ac:dyDescent="0.2">
      <c r="A12" s="51" t="s">
        <v>6</v>
      </c>
    </row>
    <row r="13" spans="1:1" ht="19.899999999999999" customHeight="1" x14ac:dyDescent="0.2">
      <c r="A13" s="50" t="s">
        <v>7</v>
      </c>
    </row>
    <row r="14" spans="1:1" ht="43.15" customHeight="1" x14ac:dyDescent="0.2">
      <c r="A14" s="53" t="s">
        <v>8</v>
      </c>
    </row>
    <row r="15" spans="1:1" ht="21.6" customHeight="1" x14ac:dyDescent="0.2">
      <c r="A15" s="50" t="s">
        <v>380</v>
      </c>
    </row>
    <row r="16" spans="1:1" ht="12" customHeight="1" x14ac:dyDescent="0.25">
      <c r="A16" s="53" t="s">
        <v>9</v>
      </c>
    </row>
    <row r="17" spans="1:1" ht="12" customHeight="1" x14ac:dyDescent="0.2">
      <c r="A17" s="53"/>
    </row>
    <row r="18" spans="1:1" ht="12" customHeight="1" x14ac:dyDescent="0.2">
      <c r="A18" s="53"/>
    </row>
    <row r="19" spans="1:1" ht="15" x14ac:dyDescent="0.2">
      <c r="A19" s="50" t="s">
        <v>10</v>
      </c>
    </row>
    <row r="20" spans="1:1" ht="14.25" x14ac:dyDescent="0.2">
      <c r="A20" s="22"/>
    </row>
    <row r="21" spans="1:1" ht="14.25" x14ac:dyDescent="0.2">
      <c r="A21" s="49" t="s">
        <v>11</v>
      </c>
    </row>
    <row r="23" spans="1:1" ht="15" x14ac:dyDescent="0.2">
      <c r="A23" s="56" t="s">
        <v>382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1000"/>
  <sheetViews>
    <sheetView zoomScale="70" zoomScaleNormal="70" workbookViewId="0">
      <pane xSplit="4" ySplit="1" topLeftCell="E2" activePane="bottomRight" state="frozen"/>
      <selection pane="topRight" activeCell="E1" sqref="E1"/>
      <selection pane="bottomLeft" activeCell="A2" sqref="A2"/>
      <selection pane="bottomRight" activeCell="E2" sqref="E2"/>
    </sheetView>
  </sheetViews>
  <sheetFormatPr defaultColWidth="12.7109375" defaultRowHeight="15.75" customHeight="1" x14ac:dyDescent="0.2"/>
  <cols>
    <col min="1" max="1" width="6.42578125" customWidth="1"/>
    <col min="2" max="2" width="10.28515625" customWidth="1"/>
    <col min="3" max="3" width="13.85546875" customWidth="1"/>
    <col min="4" max="4" width="35" customWidth="1"/>
    <col min="5" max="5" width="4.140625" customWidth="1"/>
    <col min="6" max="6" width="6.140625" customWidth="1"/>
    <col min="7" max="7" width="11.42578125" customWidth="1"/>
    <col min="8" max="8" width="19.5703125" customWidth="1"/>
    <col min="9" max="9" width="7.28515625" customWidth="1"/>
    <col min="10" max="10" width="8.42578125" customWidth="1"/>
    <col min="11" max="11" width="9.85546875" customWidth="1"/>
    <col min="12" max="12" width="10.42578125" customWidth="1"/>
    <col min="13" max="13" width="10.140625" style="10" customWidth="1"/>
    <col min="14" max="14" width="9.42578125" customWidth="1"/>
    <col min="15" max="15" width="5.5703125" customWidth="1"/>
    <col min="16" max="16" width="6" customWidth="1"/>
    <col min="17" max="17" width="10.28515625" style="10" customWidth="1"/>
    <col min="18" max="18" width="7.28515625" style="10" customWidth="1"/>
    <col min="19" max="19" width="7.42578125" style="10" customWidth="1"/>
    <col min="20" max="20" width="7.7109375" style="10" customWidth="1"/>
    <col min="21" max="21" width="8.42578125" style="10" customWidth="1"/>
    <col min="22" max="22" width="7.85546875" style="10" customWidth="1"/>
    <col min="23" max="23" width="8.7109375" style="10" customWidth="1"/>
    <col min="24" max="24" width="9.42578125" style="10" customWidth="1"/>
    <col min="25" max="25" width="10.7109375" style="10" customWidth="1"/>
    <col min="26" max="26" width="10.85546875" style="10" customWidth="1"/>
    <col min="27" max="27" width="9.85546875" style="10" customWidth="1"/>
    <col min="28" max="28" width="9.5703125" style="10" customWidth="1"/>
    <col min="29" max="29" width="11.28515625" style="10" customWidth="1"/>
    <col min="30" max="30" width="26.5703125" bestFit="1" customWidth="1"/>
    <col min="31" max="31" width="41.85546875" customWidth="1"/>
  </cols>
  <sheetData>
    <row r="1" spans="1:33" ht="30" customHeight="1" x14ac:dyDescent="0.25">
      <c r="A1" s="33" t="s">
        <v>12</v>
      </c>
      <c r="B1" s="33" t="s">
        <v>13</v>
      </c>
      <c r="C1" s="33" t="s">
        <v>14</v>
      </c>
      <c r="D1" s="33" t="s">
        <v>15</v>
      </c>
      <c r="E1" s="33" t="s">
        <v>16</v>
      </c>
      <c r="F1" s="33" t="s">
        <v>17</v>
      </c>
      <c r="G1" s="34" t="s">
        <v>18</v>
      </c>
      <c r="H1" s="34" t="s">
        <v>350</v>
      </c>
      <c r="I1" s="34" t="s">
        <v>19</v>
      </c>
      <c r="J1" s="35" t="s">
        <v>20</v>
      </c>
      <c r="K1" s="33" t="s">
        <v>21</v>
      </c>
      <c r="L1" s="36" t="s">
        <v>22</v>
      </c>
      <c r="M1" s="29" t="s">
        <v>23</v>
      </c>
      <c r="N1" s="34" t="s">
        <v>24</v>
      </c>
      <c r="O1" s="33" t="s">
        <v>25</v>
      </c>
      <c r="P1" s="33" t="s">
        <v>26</v>
      </c>
      <c r="Q1" s="29" t="s">
        <v>27</v>
      </c>
      <c r="R1" s="30" t="s">
        <v>28</v>
      </c>
      <c r="S1" s="29" t="s">
        <v>29</v>
      </c>
      <c r="T1" s="29" t="s">
        <v>30</v>
      </c>
      <c r="U1" s="30" t="s">
        <v>31</v>
      </c>
      <c r="V1" s="30" t="s">
        <v>32</v>
      </c>
      <c r="W1" s="30" t="s">
        <v>33</v>
      </c>
      <c r="X1" s="31" t="s">
        <v>34</v>
      </c>
      <c r="Y1" s="32" t="s">
        <v>35</v>
      </c>
      <c r="Z1" s="32" t="s">
        <v>36</v>
      </c>
      <c r="AA1" s="33" t="s">
        <v>37</v>
      </c>
      <c r="AB1" s="29" t="s">
        <v>38</v>
      </c>
      <c r="AC1" s="29" t="s">
        <v>39</v>
      </c>
      <c r="AD1" s="33" t="s">
        <v>40</v>
      </c>
      <c r="AE1" s="1"/>
      <c r="AF1" s="1"/>
      <c r="AG1" s="1"/>
    </row>
    <row r="2" spans="1:33" ht="12.75" x14ac:dyDescent="0.2">
      <c r="A2" s="78">
        <v>2004</v>
      </c>
      <c r="B2" s="2" t="s">
        <v>41</v>
      </c>
      <c r="C2" s="2" t="s">
        <v>42</v>
      </c>
      <c r="D2" s="2" t="s">
        <v>43</v>
      </c>
      <c r="E2" s="3" t="s">
        <v>44</v>
      </c>
      <c r="F2" s="2" t="s">
        <v>45</v>
      </c>
      <c r="G2" s="4" t="s">
        <v>46</v>
      </c>
      <c r="H2" s="4" t="s">
        <v>371</v>
      </c>
      <c r="I2" s="4">
        <v>500</v>
      </c>
      <c r="J2" s="5">
        <v>0.19</v>
      </c>
      <c r="K2" s="6">
        <v>11600000</v>
      </c>
      <c r="L2" s="6">
        <v>400</v>
      </c>
      <c r="M2" s="9">
        <f t="shared" ref="M2:M33" si="0">L2/K2*1000000</f>
        <v>34.482758620689658</v>
      </c>
      <c r="N2" s="4">
        <v>50000</v>
      </c>
      <c r="O2" s="2">
        <v>-40</v>
      </c>
      <c r="P2" s="2">
        <v>125</v>
      </c>
      <c r="Q2" s="9">
        <f>N2/(P2-O2)</f>
        <v>303.030303030303</v>
      </c>
      <c r="R2" s="12">
        <v>0</v>
      </c>
      <c r="S2" s="9"/>
      <c r="T2" s="9">
        <f t="shared" ref="T2:T33" si="1">IF(S2="Y",R2+0.5,R2)</f>
        <v>0</v>
      </c>
      <c r="U2" s="11">
        <v>3</v>
      </c>
      <c r="V2" s="11">
        <v>3</v>
      </c>
      <c r="W2" s="11">
        <v>5.5</v>
      </c>
      <c r="X2" s="13">
        <v>0.64</v>
      </c>
      <c r="Y2" s="40" t="e">
        <f>NA()</f>
        <v>#N/A</v>
      </c>
      <c r="Z2" s="9"/>
      <c r="AA2" s="11" t="e">
        <f>NA()</f>
        <v>#N/A</v>
      </c>
      <c r="AB2" s="9"/>
      <c r="AC2" s="9"/>
    </row>
    <row r="3" spans="1:33" ht="12.75" x14ac:dyDescent="0.2">
      <c r="A3" s="78">
        <v>2006</v>
      </c>
      <c r="B3" s="2" t="s">
        <v>41</v>
      </c>
      <c r="C3" s="2" t="s">
        <v>47</v>
      </c>
      <c r="D3" s="2" t="s">
        <v>48</v>
      </c>
      <c r="E3" s="3" t="s">
        <v>49</v>
      </c>
      <c r="F3" s="2" t="s">
        <v>45</v>
      </c>
      <c r="G3" s="4" t="s">
        <v>46</v>
      </c>
      <c r="H3" s="4" t="s">
        <v>370</v>
      </c>
      <c r="I3" s="4">
        <v>130</v>
      </c>
      <c r="J3" s="5">
        <v>1.4999999999999999E-2</v>
      </c>
      <c r="K3" s="6">
        <v>2000000</v>
      </c>
      <c r="L3" s="6">
        <v>3</v>
      </c>
      <c r="M3" s="9">
        <f t="shared" si="0"/>
        <v>1.5</v>
      </c>
      <c r="N3" s="4">
        <v>50000</v>
      </c>
      <c r="O3" s="2">
        <v>-35</v>
      </c>
      <c r="P3" s="2">
        <v>85</v>
      </c>
      <c r="Q3" s="9">
        <f>N3/(P3-O3)</f>
        <v>416.66666666666669</v>
      </c>
      <c r="R3" s="12">
        <v>0</v>
      </c>
      <c r="S3" s="9"/>
      <c r="T3" s="9">
        <f t="shared" si="1"/>
        <v>0</v>
      </c>
      <c r="U3" s="11">
        <v>1</v>
      </c>
      <c r="V3" s="11">
        <v>1.8</v>
      </c>
      <c r="W3" s="11">
        <v>2.5</v>
      </c>
      <c r="X3" s="13">
        <v>6.4290000000000003</v>
      </c>
      <c r="Y3" s="9">
        <v>2000</v>
      </c>
      <c r="Z3" s="9">
        <f>Y3*K3/1000000</f>
        <v>4000</v>
      </c>
      <c r="AA3" s="11" t="e">
        <f>NA()</f>
        <v>#N/A</v>
      </c>
      <c r="AB3" s="9"/>
      <c r="AC3" s="9"/>
    </row>
    <row r="4" spans="1:33" ht="12.75" x14ac:dyDescent="0.2">
      <c r="A4" s="2">
        <v>2009</v>
      </c>
      <c r="B4" s="2" t="s">
        <v>50</v>
      </c>
      <c r="C4" s="2" t="s">
        <v>51</v>
      </c>
      <c r="D4" s="2" t="s">
        <v>52</v>
      </c>
      <c r="E4" s="3" t="s">
        <v>53</v>
      </c>
      <c r="F4" s="2" t="s">
        <v>45</v>
      </c>
      <c r="G4" s="4" t="s">
        <v>54</v>
      </c>
      <c r="H4" s="4" t="s">
        <v>352</v>
      </c>
      <c r="I4" s="4">
        <v>350</v>
      </c>
      <c r="J4" s="5">
        <v>0.08</v>
      </c>
      <c r="K4" s="6">
        <v>30000000</v>
      </c>
      <c r="L4" s="6">
        <v>180</v>
      </c>
      <c r="M4" s="9">
        <f t="shared" si="0"/>
        <v>6</v>
      </c>
      <c r="N4" s="4"/>
      <c r="O4" s="2">
        <v>-20</v>
      </c>
      <c r="P4" s="2">
        <v>100</v>
      </c>
      <c r="Q4" s="9">
        <v>90</v>
      </c>
      <c r="R4" s="12">
        <v>0</v>
      </c>
      <c r="S4" s="9"/>
      <c r="T4" s="9">
        <f t="shared" si="1"/>
        <v>0</v>
      </c>
      <c r="U4" s="11">
        <v>20</v>
      </c>
      <c r="V4" s="11">
        <v>1.8</v>
      </c>
      <c r="W4" s="11">
        <v>3.3</v>
      </c>
      <c r="X4" s="13">
        <v>4</v>
      </c>
      <c r="Y4" s="40" t="e">
        <f>NA()</f>
        <v>#N/A</v>
      </c>
      <c r="Z4" s="9"/>
      <c r="AA4" s="11" t="e">
        <f>NA()</f>
        <v>#N/A</v>
      </c>
      <c r="AB4" s="9"/>
      <c r="AC4" s="9"/>
      <c r="AD4" s="2"/>
    </row>
    <row r="5" spans="1:33" ht="12.75" x14ac:dyDescent="0.2">
      <c r="A5" s="2">
        <v>2009</v>
      </c>
      <c r="B5" s="2" t="s">
        <v>55</v>
      </c>
      <c r="C5" s="2" t="s">
        <v>56</v>
      </c>
      <c r="D5" s="2" t="s">
        <v>57</v>
      </c>
      <c r="E5" s="3" t="s">
        <v>58</v>
      </c>
      <c r="F5" s="2" t="s">
        <v>45</v>
      </c>
      <c r="G5" s="4" t="s">
        <v>54</v>
      </c>
      <c r="H5" s="4" t="s">
        <v>372</v>
      </c>
      <c r="I5" s="4">
        <v>180</v>
      </c>
      <c r="J5" s="5">
        <v>0.22</v>
      </c>
      <c r="K5" s="6">
        <v>10000000</v>
      </c>
      <c r="L5" s="6">
        <v>80</v>
      </c>
      <c r="M5" s="9">
        <f t="shared" si="0"/>
        <v>8</v>
      </c>
      <c r="N5" s="4"/>
      <c r="O5" s="2">
        <v>-20</v>
      </c>
      <c r="P5" s="2">
        <v>120</v>
      </c>
      <c r="Q5" s="9">
        <v>57.14</v>
      </c>
      <c r="R5" s="12">
        <v>0</v>
      </c>
      <c r="S5" s="9"/>
      <c r="T5" s="9">
        <f t="shared" si="1"/>
        <v>0</v>
      </c>
      <c r="U5" s="11">
        <v>1</v>
      </c>
      <c r="V5" s="11">
        <v>1.2</v>
      </c>
      <c r="W5" s="11">
        <v>3</v>
      </c>
      <c r="X5" s="13">
        <v>5.6000000000000001E-2</v>
      </c>
      <c r="Y5" s="40" t="e">
        <f>NA()</f>
        <v>#N/A</v>
      </c>
      <c r="Z5" s="9"/>
      <c r="AA5" s="11" t="e">
        <f>NA()</f>
        <v>#N/A</v>
      </c>
      <c r="AB5" s="9"/>
      <c r="AC5" s="9"/>
    </row>
    <row r="6" spans="1:33" ht="12.75" x14ac:dyDescent="0.2">
      <c r="A6" s="2">
        <v>2009</v>
      </c>
      <c r="B6" s="2" t="s">
        <v>59</v>
      </c>
      <c r="C6" s="2" t="s">
        <v>60</v>
      </c>
      <c r="D6" s="2" t="s">
        <v>61</v>
      </c>
      <c r="E6" s="3" t="s">
        <v>62</v>
      </c>
      <c r="F6" s="2" t="s">
        <v>45</v>
      </c>
      <c r="G6" s="4" t="s">
        <v>46</v>
      </c>
      <c r="H6" s="83" t="s">
        <v>351</v>
      </c>
      <c r="I6" s="4">
        <v>130</v>
      </c>
      <c r="J6" s="5">
        <v>0.03</v>
      </c>
      <c r="K6" s="6">
        <v>12500000</v>
      </c>
      <c r="L6" s="6">
        <v>70</v>
      </c>
      <c r="M6" s="9">
        <f t="shared" si="0"/>
        <v>5.6</v>
      </c>
      <c r="N6" s="4">
        <v>5000</v>
      </c>
      <c r="O6" s="4">
        <v>20</v>
      </c>
      <c r="P6" s="4">
        <v>60</v>
      </c>
      <c r="Q6" s="9">
        <v>125</v>
      </c>
      <c r="R6" s="12">
        <v>0</v>
      </c>
      <c r="S6" s="9"/>
      <c r="T6" s="9">
        <f t="shared" si="1"/>
        <v>0</v>
      </c>
      <c r="U6" s="40"/>
      <c r="V6" s="11">
        <v>1.4</v>
      </c>
      <c r="W6" s="11">
        <v>1.6</v>
      </c>
      <c r="X6" s="12">
        <v>4</v>
      </c>
      <c r="Y6" s="9">
        <v>455</v>
      </c>
      <c r="Z6" s="9">
        <f>Y6*K6/1000000</f>
        <v>5687.5</v>
      </c>
      <c r="AA6" s="12">
        <v>150</v>
      </c>
      <c r="AB6" s="9"/>
      <c r="AC6" s="9"/>
      <c r="AD6" t="s">
        <v>63</v>
      </c>
    </row>
    <row r="7" spans="1:33" ht="12.75" x14ac:dyDescent="0.2">
      <c r="A7" s="78">
        <v>2009</v>
      </c>
      <c r="B7" s="2" t="s">
        <v>64</v>
      </c>
      <c r="C7" s="2" t="s">
        <v>65</v>
      </c>
      <c r="D7" s="2" t="s">
        <v>66</v>
      </c>
      <c r="E7" s="3" t="s">
        <v>67</v>
      </c>
      <c r="F7" s="2" t="s">
        <v>45</v>
      </c>
      <c r="G7" s="4" t="s">
        <v>68</v>
      </c>
      <c r="H7" s="4" t="s">
        <v>352</v>
      </c>
      <c r="I7" s="4">
        <v>65</v>
      </c>
      <c r="J7" s="5">
        <v>0.03</v>
      </c>
      <c r="K7" s="6">
        <v>5998000</v>
      </c>
      <c r="L7" s="6">
        <v>66</v>
      </c>
      <c r="M7" s="9">
        <f t="shared" si="0"/>
        <v>11.003667889296432</v>
      </c>
      <c r="N7" s="4"/>
      <c r="O7" s="2">
        <v>0</v>
      </c>
      <c r="P7" s="2">
        <v>100</v>
      </c>
      <c r="Q7" s="9">
        <v>86.1</v>
      </c>
      <c r="R7" s="12">
        <v>0</v>
      </c>
      <c r="S7" s="9"/>
      <c r="T7" s="9">
        <f t="shared" si="1"/>
        <v>0</v>
      </c>
      <c r="U7" s="11">
        <v>5</v>
      </c>
      <c r="V7" s="18">
        <v>1.2</v>
      </c>
      <c r="W7" s="40"/>
      <c r="X7" s="40"/>
      <c r="Y7" s="40" t="e">
        <f>NA()</f>
        <v>#N/A</v>
      </c>
      <c r="Z7" s="9"/>
      <c r="AA7" s="13" t="e">
        <f>NA()</f>
        <v>#N/A</v>
      </c>
      <c r="AB7" s="9"/>
      <c r="AC7" s="9"/>
      <c r="AD7" s="2" t="s">
        <v>69</v>
      </c>
    </row>
    <row r="8" spans="1:33" ht="12.75" x14ac:dyDescent="0.2">
      <c r="A8" s="2">
        <v>2010</v>
      </c>
      <c r="B8" s="2" t="s">
        <v>64</v>
      </c>
      <c r="C8" s="2" t="s">
        <v>70</v>
      </c>
      <c r="D8" s="2" t="s">
        <v>71</v>
      </c>
      <c r="E8" s="3" t="s">
        <v>72</v>
      </c>
      <c r="F8" s="2" t="s">
        <v>45</v>
      </c>
      <c r="G8" s="4" t="s">
        <v>54</v>
      </c>
      <c r="H8" s="4" t="s">
        <v>352</v>
      </c>
      <c r="I8" s="4">
        <v>180</v>
      </c>
      <c r="J8" s="5">
        <v>0.04</v>
      </c>
      <c r="K8" s="6">
        <v>14000000</v>
      </c>
      <c r="L8" s="6">
        <v>45</v>
      </c>
      <c r="M8" s="9">
        <f t="shared" si="0"/>
        <v>3.2142857142857144</v>
      </c>
      <c r="N8" s="4"/>
      <c r="O8" s="2">
        <v>-40</v>
      </c>
      <c r="P8" s="2">
        <v>125</v>
      </c>
      <c r="Q8" s="9">
        <v>23.03</v>
      </c>
      <c r="R8" s="12">
        <v>0</v>
      </c>
      <c r="S8" s="9"/>
      <c r="T8" s="9">
        <f t="shared" si="1"/>
        <v>0</v>
      </c>
      <c r="U8" s="11">
        <v>1</v>
      </c>
      <c r="V8" s="11">
        <v>1.7</v>
      </c>
      <c r="W8" s="11">
        <v>1.9</v>
      </c>
      <c r="X8" s="13">
        <v>0.16</v>
      </c>
      <c r="Y8" s="9">
        <v>30</v>
      </c>
      <c r="Z8" s="9">
        <f>Y8*K8/1000000</f>
        <v>420</v>
      </c>
      <c r="AA8" s="11" t="e">
        <f>NA()</f>
        <v>#N/A</v>
      </c>
      <c r="AB8" s="9"/>
      <c r="AC8" s="9"/>
    </row>
    <row r="9" spans="1:33" ht="12.75" x14ac:dyDescent="0.2">
      <c r="A9" s="78">
        <v>2010</v>
      </c>
      <c r="B9" s="2" t="s">
        <v>55</v>
      </c>
      <c r="C9" s="2" t="s">
        <v>73</v>
      </c>
      <c r="D9" s="2" t="s">
        <v>74</v>
      </c>
      <c r="E9" s="3" t="s">
        <v>75</v>
      </c>
      <c r="F9" s="2" t="s">
        <v>45</v>
      </c>
      <c r="G9" s="4" t="s">
        <v>54</v>
      </c>
      <c r="H9" s="4" t="s">
        <v>352</v>
      </c>
      <c r="I9" s="4">
        <v>65</v>
      </c>
      <c r="J9" s="5">
        <v>2.1000000000000001E-2</v>
      </c>
      <c r="K9" s="6">
        <v>6000000</v>
      </c>
      <c r="L9" s="6">
        <v>100</v>
      </c>
      <c r="M9" s="9">
        <f t="shared" si="0"/>
        <v>16.666666666666668</v>
      </c>
      <c r="N9" s="4"/>
      <c r="O9" s="2">
        <v>-40</v>
      </c>
      <c r="P9" s="2">
        <v>125</v>
      </c>
      <c r="Q9" s="9">
        <v>24.24</v>
      </c>
      <c r="R9" s="12">
        <v>0</v>
      </c>
      <c r="S9" s="9"/>
      <c r="T9" s="9">
        <f t="shared" si="1"/>
        <v>0</v>
      </c>
      <c r="U9" s="11">
        <v>1</v>
      </c>
      <c r="V9" s="11" t="s">
        <v>76</v>
      </c>
      <c r="W9" s="11">
        <v>1.35</v>
      </c>
      <c r="X9" s="13">
        <v>2.6</v>
      </c>
      <c r="Y9" s="9">
        <v>69</v>
      </c>
      <c r="Z9" s="9">
        <f>Y9*K9/1000000</f>
        <v>414</v>
      </c>
      <c r="AA9" s="11" t="e">
        <f>NA()</f>
        <v>#N/A</v>
      </c>
      <c r="AB9" s="9"/>
      <c r="AC9" s="9"/>
    </row>
    <row r="10" spans="1:33" ht="12.75" x14ac:dyDescent="0.2">
      <c r="A10" s="2">
        <v>2012</v>
      </c>
      <c r="B10" s="2" t="s">
        <v>77</v>
      </c>
      <c r="C10" s="2" t="s">
        <v>78</v>
      </c>
      <c r="D10" s="2" t="s">
        <v>79</v>
      </c>
      <c r="E10" s="3" t="s">
        <v>80</v>
      </c>
      <c r="F10" s="2" t="s">
        <v>45</v>
      </c>
      <c r="G10" s="4" t="s">
        <v>54</v>
      </c>
      <c r="H10" s="4" t="s">
        <v>373</v>
      </c>
      <c r="I10" s="4">
        <v>130</v>
      </c>
      <c r="J10" s="5">
        <v>0.25</v>
      </c>
      <c r="K10" s="6">
        <v>100000</v>
      </c>
      <c r="L10" s="6">
        <v>1</v>
      </c>
      <c r="M10" s="9">
        <f t="shared" si="0"/>
        <v>10</v>
      </c>
      <c r="N10" s="4"/>
      <c r="O10" s="2">
        <v>20</v>
      </c>
      <c r="P10" s="2">
        <v>70</v>
      </c>
      <c r="Q10" s="9">
        <v>14</v>
      </c>
      <c r="R10" s="12">
        <v>10</v>
      </c>
      <c r="S10" s="9"/>
      <c r="T10" s="9">
        <f t="shared" si="1"/>
        <v>10</v>
      </c>
      <c r="U10" s="11">
        <v>1</v>
      </c>
      <c r="V10" s="40"/>
      <c r="W10" s="40"/>
      <c r="X10" s="13">
        <v>100</v>
      </c>
      <c r="Y10" s="40" t="e">
        <f>NA()</f>
        <v>#N/A</v>
      </c>
      <c r="Z10" s="9"/>
      <c r="AA10" s="13" t="e">
        <f>NA()</f>
        <v>#N/A</v>
      </c>
      <c r="AB10" s="9"/>
      <c r="AC10" s="9"/>
      <c r="AD10" t="s">
        <v>81</v>
      </c>
    </row>
    <row r="11" spans="1:33" ht="12.75" x14ac:dyDescent="0.2">
      <c r="A11" s="2">
        <v>2012</v>
      </c>
      <c r="B11" s="2" t="s">
        <v>55</v>
      </c>
      <c r="C11" s="2" t="s">
        <v>82</v>
      </c>
      <c r="D11" s="2" t="s">
        <v>83</v>
      </c>
      <c r="E11" s="3" t="s">
        <v>84</v>
      </c>
      <c r="F11" s="2" t="s">
        <v>45</v>
      </c>
      <c r="G11" s="4" t="s">
        <v>46</v>
      </c>
      <c r="H11" s="4" t="s">
        <v>352</v>
      </c>
      <c r="I11" s="4">
        <v>90</v>
      </c>
      <c r="J11" s="5">
        <v>0.12</v>
      </c>
      <c r="K11" s="6">
        <v>100000</v>
      </c>
      <c r="L11" s="6">
        <v>0.28000000000000003</v>
      </c>
      <c r="M11" s="9">
        <f t="shared" si="0"/>
        <v>2.8000000000000003</v>
      </c>
      <c r="N11" s="4"/>
      <c r="O11" s="2">
        <v>-40</v>
      </c>
      <c r="P11" s="2">
        <v>90</v>
      </c>
      <c r="Q11" s="9">
        <v>104.62</v>
      </c>
      <c r="R11" s="12">
        <v>0</v>
      </c>
      <c r="S11" s="9"/>
      <c r="T11" s="9">
        <f t="shared" si="1"/>
        <v>0</v>
      </c>
      <c r="U11" s="11">
        <v>1</v>
      </c>
      <c r="V11" s="13">
        <v>0.72499999999999998</v>
      </c>
      <c r="W11" s="13">
        <v>0.9</v>
      </c>
      <c r="X11" s="13">
        <v>0.82</v>
      </c>
      <c r="Y11" s="40" t="e">
        <f>NA()</f>
        <v>#N/A</v>
      </c>
      <c r="Z11" s="9"/>
      <c r="AA11" s="11" t="e">
        <f>NA()</f>
        <v>#N/A</v>
      </c>
      <c r="AB11" s="9"/>
      <c r="AC11" s="9"/>
    </row>
    <row r="12" spans="1:33" ht="12.75" x14ac:dyDescent="0.2">
      <c r="A12" s="78">
        <v>2012</v>
      </c>
      <c r="B12" s="2" t="s">
        <v>55</v>
      </c>
      <c r="C12" s="2" t="s">
        <v>85</v>
      </c>
      <c r="D12" s="2" t="s">
        <v>86</v>
      </c>
      <c r="E12" s="3" t="s">
        <v>87</v>
      </c>
      <c r="F12" s="2" t="s">
        <v>45</v>
      </c>
      <c r="G12" s="4" t="s">
        <v>46</v>
      </c>
      <c r="H12" s="4" t="s">
        <v>352</v>
      </c>
      <c r="I12" s="4">
        <v>60</v>
      </c>
      <c r="J12" s="5">
        <v>4.8000000000000001E-2</v>
      </c>
      <c r="K12" s="6">
        <v>32768</v>
      </c>
      <c r="L12" s="6">
        <v>4.4800000000000004</v>
      </c>
      <c r="M12" s="9">
        <f t="shared" si="0"/>
        <v>136.71875</v>
      </c>
      <c r="N12" s="4"/>
      <c r="O12" s="2">
        <v>-20</v>
      </c>
      <c r="P12" s="2">
        <v>100</v>
      </c>
      <c r="Q12" s="9">
        <v>16.670000000000002</v>
      </c>
      <c r="R12" s="12">
        <v>0</v>
      </c>
      <c r="S12" s="9"/>
      <c r="T12" s="9">
        <f t="shared" si="1"/>
        <v>0</v>
      </c>
      <c r="U12" s="40"/>
      <c r="V12" s="11">
        <v>1.6</v>
      </c>
      <c r="W12" s="11">
        <v>3.2</v>
      </c>
      <c r="X12" s="13">
        <v>0.125</v>
      </c>
      <c r="Y12" s="40" t="e">
        <f>NA()</f>
        <v>#N/A</v>
      </c>
      <c r="Z12" s="9"/>
      <c r="AA12" s="11" t="e">
        <f>NA()</f>
        <v>#N/A</v>
      </c>
      <c r="AB12" s="9"/>
      <c r="AC12" s="9"/>
    </row>
    <row r="13" spans="1:33" ht="12.75" x14ac:dyDescent="0.2">
      <c r="A13" s="2">
        <v>2013</v>
      </c>
      <c r="B13" s="2" t="s">
        <v>88</v>
      </c>
      <c r="C13" s="2" t="s">
        <v>89</v>
      </c>
      <c r="D13" s="2" t="s">
        <v>90</v>
      </c>
      <c r="E13" s="3" t="s">
        <v>91</v>
      </c>
      <c r="F13" s="2" t="s">
        <v>45</v>
      </c>
      <c r="G13" s="4" t="s">
        <v>54</v>
      </c>
      <c r="H13" s="4" t="s">
        <v>352</v>
      </c>
      <c r="I13" s="4">
        <v>130</v>
      </c>
      <c r="J13" s="5">
        <v>0.31</v>
      </c>
      <c r="K13" s="6">
        <v>400000000</v>
      </c>
      <c r="L13" s="6">
        <v>325</v>
      </c>
      <c r="M13" s="9">
        <f t="shared" si="0"/>
        <v>0.8125</v>
      </c>
      <c r="N13" s="4"/>
      <c r="O13" s="2">
        <v>25</v>
      </c>
      <c r="P13" s="2">
        <v>45</v>
      </c>
      <c r="Q13" s="9">
        <v>67</v>
      </c>
      <c r="R13" s="12">
        <v>0</v>
      </c>
      <c r="S13" s="9"/>
      <c r="T13" s="9">
        <f t="shared" si="1"/>
        <v>0</v>
      </c>
      <c r="U13" s="11">
        <v>1</v>
      </c>
      <c r="V13" s="11">
        <v>1.2</v>
      </c>
      <c r="W13" s="11">
        <v>1.4</v>
      </c>
      <c r="X13" s="13">
        <v>0.23</v>
      </c>
      <c r="Y13" s="40" t="e">
        <f>NA()</f>
        <v>#N/A</v>
      </c>
      <c r="Z13" s="9"/>
      <c r="AA13" s="11" t="e">
        <f>NA()</f>
        <v>#N/A</v>
      </c>
      <c r="AB13" s="9"/>
      <c r="AC13" s="9"/>
    </row>
    <row r="14" spans="1:33" ht="12.75" x14ac:dyDescent="0.2">
      <c r="A14" s="2">
        <v>2013</v>
      </c>
      <c r="B14" s="2" t="s">
        <v>50</v>
      </c>
      <c r="C14" s="2" t="s">
        <v>92</v>
      </c>
      <c r="D14" s="2" t="s">
        <v>93</v>
      </c>
      <c r="E14" s="3" t="s">
        <v>94</v>
      </c>
      <c r="F14" s="2" t="s">
        <v>45</v>
      </c>
      <c r="G14" s="4" t="s">
        <v>46</v>
      </c>
      <c r="H14" s="4" t="s">
        <v>352</v>
      </c>
      <c r="I14" s="4">
        <v>180</v>
      </c>
      <c r="J14" s="5">
        <v>0.105</v>
      </c>
      <c r="K14" s="6">
        <v>32550</v>
      </c>
      <c r="L14" s="6">
        <v>0.47199999999999998</v>
      </c>
      <c r="M14" s="9">
        <f t="shared" si="0"/>
        <v>14.500768049155146</v>
      </c>
      <c r="N14" s="4"/>
      <c r="O14" s="2">
        <v>-40</v>
      </c>
      <c r="P14" s="2">
        <v>100</v>
      </c>
      <c r="Q14" s="9">
        <v>120</v>
      </c>
      <c r="R14" s="12">
        <v>0</v>
      </c>
      <c r="S14" s="9"/>
      <c r="T14" s="9">
        <f t="shared" si="1"/>
        <v>0</v>
      </c>
      <c r="U14" s="11">
        <v>20</v>
      </c>
      <c r="V14" s="11">
        <v>1</v>
      </c>
      <c r="W14" s="11">
        <v>1.8</v>
      </c>
      <c r="X14" s="13">
        <v>1.1000000000000001</v>
      </c>
      <c r="Y14" s="40" t="e">
        <f>NA()</f>
        <v>#N/A</v>
      </c>
      <c r="Z14" s="9"/>
      <c r="AA14" s="11" t="e">
        <f>NA()</f>
        <v>#N/A</v>
      </c>
      <c r="AB14" s="9"/>
      <c r="AC14" s="9"/>
    </row>
    <row r="15" spans="1:33" ht="12.75" x14ac:dyDescent="0.2">
      <c r="A15" s="2">
        <v>2013</v>
      </c>
      <c r="B15" s="2" t="s">
        <v>59</v>
      </c>
      <c r="C15" s="2" t="s">
        <v>95</v>
      </c>
      <c r="D15" s="2" t="s">
        <v>96</v>
      </c>
      <c r="E15" s="3" t="s">
        <v>97</v>
      </c>
      <c r="F15" s="2" t="s">
        <v>45</v>
      </c>
      <c r="G15" s="4" t="s">
        <v>46</v>
      </c>
      <c r="H15" s="4" t="s">
        <v>351</v>
      </c>
      <c r="I15" s="4">
        <v>65</v>
      </c>
      <c r="J15" s="5">
        <v>3.2000000000000001E-2</v>
      </c>
      <c r="K15" s="6">
        <v>18500</v>
      </c>
      <c r="L15" s="6">
        <v>0.12</v>
      </c>
      <c r="M15" s="9">
        <f t="shared" si="0"/>
        <v>6.4864864864864868</v>
      </c>
      <c r="N15" s="4"/>
      <c r="O15" s="2">
        <v>-40</v>
      </c>
      <c r="P15" s="2">
        <v>90</v>
      </c>
      <c r="Q15" s="9">
        <v>38.46</v>
      </c>
      <c r="R15" s="12">
        <v>0</v>
      </c>
      <c r="S15" s="9"/>
      <c r="T15" s="9">
        <f t="shared" si="1"/>
        <v>0</v>
      </c>
      <c r="U15" s="11">
        <v>1</v>
      </c>
      <c r="V15" s="40"/>
      <c r="W15" s="40"/>
      <c r="X15" s="13">
        <v>1</v>
      </c>
      <c r="Y15" s="40" t="e">
        <f>NA()</f>
        <v>#N/A</v>
      </c>
      <c r="Z15" s="9"/>
      <c r="AA15" s="11">
        <v>8</v>
      </c>
      <c r="AB15" s="9"/>
      <c r="AC15" s="9"/>
    </row>
    <row r="16" spans="1:33" ht="12.75" x14ac:dyDescent="0.2">
      <c r="A16" s="2">
        <v>2013</v>
      </c>
      <c r="B16" s="2" t="s">
        <v>59</v>
      </c>
      <c r="C16" s="2" t="s">
        <v>98</v>
      </c>
      <c r="D16" s="2" t="s">
        <v>99</v>
      </c>
      <c r="E16" s="3" t="s">
        <v>100</v>
      </c>
      <c r="F16" s="2" t="s">
        <v>45</v>
      </c>
      <c r="G16" s="4" t="s">
        <v>46</v>
      </c>
      <c r="H16" s="83" t="s">
        <v>351</v>
      </c>
      <c r="I16" s="4">
        <v>65</v>
      </c>
      <c r="J16" s="5">
        <v>0.01</v>
      </c>
      <c r="K16" s="6">
        <v>12600000</v>
      </c>
      <c r="L16" s="6">
        <v>98.4</v>
      </c>
      <c r="M16" s="9">
        <f t="shared" si="0"/>
        <v>7.8095238095238093</v>
      </c>
      <c r="N16" s="38">
        <v>16400</v>
      </c>
      <c r="O16" s="2">
        <v>0</v>
      </c>
      <c r="P16" s="2">
        <v>80</v>
      </c>
      <c r="Q16" s="9">
        <f>N16/(P16-O16)</f>
        <v>205</v>
      </c>
      <c r="R16" s="12">
        <v>0</v>
      </c>
      <c r="S16" s="9"/>
      <c r="T16" s="9">
        <f t="shared" si="1"/>
        <v>0</v>
      </c>
      <c r="U16" s="11">
        <v>1</v>
      </c>
      <c r="V16" s="11">
        <v>1.1000000000000001</v>
      </c>
      <c r="W16" s="11">
        <v>1.5</v>
      </c>
      <c r="X16" s="13">
        <f xml:space="preserve"> 0.14/(W16-V16)</f>
        <v>0.35000000000000009</v>
      </c>
      <c r="Y16" s="9">
        <v>55</v>
      </c>
      <c r="Z16" s="9">
        <f>Y16*K16/1000000</f>
        <v>693</v>
      </c>
      <c r="AA16" s="11" t="e">
        <f>NA()</f>
        <v>#N/A</v>
      </c>
      <c r="AB16" s="9"/>
      <c r="AC16" s="9"/>
      <c r="AD16" t="s">
        <v>101</v>
      </c>
    </row>
    <row r="17" spans="1:30" ht="12.75" x14ac:dyDescent="0.2">
      <c r="A17" s="78">
        <v>2013</v>
      </c>
      <c r="B17" s="2" t="s">
        <v>88</v>
      </c>
      <c r="C17" s="2" t="s">
        <v>102</v>
      </c>
      <c r="D17" s="2" t="s">
        <v>103</v>
      </c>
      <c r="E17" s="3" t="s">
        <v>104</v>
      </c>
      <c r="F17" s="2" t="s">
        <v>45</v>
      </c>
      <c r="G17" s="4" t="s">
        <v>46</v>
      </c>
      <c r="H17" s="4" t="s">
        <v>374</v>
      </c>
      <c r="I17" s="4">
        <v>180</v>
      </c>
      <c r="J17" s="5">
        <v>7.4999999999999997E-2</v>
      </c>
      <c r="K17" s="6">
        <v>1100000</v>
      </c>
      <c r="L17" s="6">
        <v>0.85899999999999999</v>
      </c>
      <c r="M17" s="9">
        <f t="shared" si="0"/>
        <v>0.78090909090909089</v>
      </c>
      <c r="N17" s="4"/>
      <c r="O17" s="2">
        <v>-20</v>
      </c>
      <c r="P17" s="2">
        <v>80</v>
      </c>
      <c r="Q17" s="9">
        <v>64.3</v>
      </c>
      <c r="R17" s="12">
        <v>0</v>
      </c>
      <c r="S17" s="9"/>
      <c r="T17" s="9">
        <f t="shared" si="1"/>
        <v>0</v>
      </c>
      <c r="U17" s="11">
        <v>4</v>
      </c>
      <c r="V17" s="11">
        <v>1.2</v>
      </c>
      <c r="W17" s="11">
        <v>2.4</v>
      </c>
      <c r="X17" s="13">
        <v>3</v>
      </c>
      <c r="Y17" s="40" t="e">
        <f>NA()</f>
        <v>#N/A</v>
      </c>
      <c r="Z17" s="9"/>
      <c r="AA17" s="11" t="e">
        <f>NA()</f>
        <v>#N/A</v>
      </c>
      <c r="AB17" s="9"/>
      <c r="AC17" s="9"/>
    </row>
    <row r="18" spans="1:30" ht="12.75" x14ac:dyDescent="0.2">
      <c r="A18" s="2">
        <v>2014</v>
      </c>
      <c r="B18" s="2" t="s">
        <v>105</v>
      </c>
      <c r="C18" s="2" t="s">
        <v>106</v>
      </c>
      <c r="D18" s="2" t="s">
        <v>107</v>
      </c>
      <c r="E18" s="3" t="s">
        <v>108</v>
      </c>
      <c r="F18" s="2" t="s">
        <v>45</v>
      </c>
      <c r="G18" s="4" t="s">
        <v>46</v>
      </c>
      <c r="H18" s="83" t="s">
        <v>351</v>
      </c>
      <c r="I18" s="4">
        <v>180</v>
      </c>
      <c r="J18" s="5">
        <v>1.2999999999999999E-2</v>
      </c>
      <c r="K18" s="6">
        <v>32800000</v>
      </c>
      <c r="L18" s="6">
        <v>16.650000000000002</v>
      </c>
      <c r="M18" s="9">
        <f t="shared" si="0"/>
        <v>0.50762195121951226</v>
      </c>
      <c r="N18" s="4"/>
      <c r="O18" s="2">
        <v>-40</v>
      </c>
      <c r="P18" s="2">
        <v>85</v>
      </c>
      <c r="Q18" s="9">
        <v>134</v>
      </c>
      <c r="R18" s="12">
        <v>0</v>
      </c>
      <c r="S18" s="9"/>
      <c r="T18" s="9">
        <f t="shared" si="1"/>
        <v>0</v>
      </c>
      <c r="U18" s="11">
        <v>1</v>
      </c>
      <c r="V18" s="11">
        <v>1.5</v>
      </c>
      <c r="W18" s="11">
        <v>3.6</v>
      </c>
      <c r="X18" s="13">
        <v>0.26</v>
      </c>
      <c r="Y18" s="40" t="e">
        <f>NA()</f>
        <v>#N/A</v>
      </c>
      <c r="Z18" s="9"/>
      <c r="AA18" s="11" t="e">
        <f>NA()</f>
        <v>#N/A</v>
      </c>
      <c r="AB18" s="9"/>
      <c r="AC18" s="9"/>
    </row>
    <row r="19" spans="1:30" ht="12.75" x14ac:dyDescent="0.2">
      <c r="A19" s="2">
        <v>2014</v>
      </c>
      <c r="B19" s="2" t="s">
        <v>59</v>
      </c>
      <c r="C19" s="2" t="s">
        <v>109</v>
      </c>
      <c r="D19" s="2" t="s">
        <v>110</v>
      </c>
      <c r="E19" s="3" t="s">
        <v>111</v>
      </c>
      <c r="F19" s="2" t="s">
        <v>45</v>
      </c>
      <c r="G19" s="4" t="s">
        <v>46</v>
      </c>
      <c r="H19" s="4" t="s">
        <v>375</v>
      </c>
      <c r="I19" s="4">
        <v>65</v>
      </c>
      <c r="J19" s="5">
        <v>1.4999999999999999E-2</v>
      </c>
      <c r="K19" s="6">
        <v>32768</v>
      </c>
      <c r="L19" s="6">
        <v>0.19</v>
      </c>
      <c r="M19" s="9">
        <f t="shared" si="0"/>
        <v>5.79833984375</v>
      </c>
      <c r="N19" s="4"/>
      <c r="O19" s="2">
        <v>-20</v>
      </c>
      <c r="P19" s="2">
        <v>90</v>
      </c>
      <c r="Q19" s="9">
        <v>38.18</v>
      </c>
      <c r="R19" s="12">
        <v>0</v>
      </c>
      <c r="S19" s="9"/>
      <c r="T19" s="9">
        <f t="shared" si="1"/>
        <v>0</v>
      </c>
      <c r="U19" s="11">
        <v>5</v>
      </c>
      <c r="V19" s="11">
        <v>1.1499999999999999</v>
      </c>
      <c r="W19" s="11">
        <v>1.45</v>
      </c>
      <c r="X19" s="13">
        <v>0.09</v>
      </c>
      <c r="Y19" s="40" t="e">
        <f>NA()</f>
        <v>#N/A</v>
      </c>
      <c r="Z19" s="9"/>
      <c r="AA19" s="11">
        <v>4</v>
      </c>
      <c r="AB19" s="9"/>
      <c r="AC19" s="9"/>
    </row>
    <row r="20" spans="1:30" ht="12.75" x14ac:dyDescent="0.2">
      <c r="A20" s="78">
        <v>2014</v>
      </c>
      <c r="B20" s="2" t="s">
        <v>55</v>
      </c>
      <c r="C20" s="2" t="s">
        <v>112</v>
      </c>
      <c r="D20" s="2" t="s">
        <v>113</v>
      </c>
      <c r="E20" s="19" t="s">
        <v>114</v>
      </c>
      <c r="F20" s="2" t="s">
        <v>45</v>
      </c>
      <c r="G20" s="4" t="s">
        <v>46</v>
      </c>
      <c r="H20" s="4" t="s">
        <v>377</v>
      </c>
      <c r="I20" s="4">
        <v>180</v>
      </c>
      <c r="J20" s="5">
        <v>1.04</v>
      </c>
      <c r="K20" s="6">
        <v>40000000</v>
      </c>
      <c r="L20" s="6">
        <v>2900</v>
      </c>
      <c r="M20" s="9">
        <f t="shared" si="0"/>
        <v>72.5</v>
      </c>
      <c r="N20" s="4">
        <v>170</v>
      </c>
      <c r="O20" s="2">
        <v>0</v>
      </c>
      <c r="P20" s="2">
        <v>70</v>
      </c>
      <c r="Q20" s="16">
        <f>N20/(P20-O20)</f>
        <v>2.4285714285714284</v>
      </c>
      <c r="R20" s="12">
        <v>6</v>
      </c>
      <c r="S20" s="9"/>
      <c r="T20" s="9">
        <f t="shared" si="1"/>
        <v>6</v>
      </c>
      <c r="U20" s="11">
        <v>12</v>
      </c>
      <c r="V20" s="40"/>
      <c r="W20" s="10">
        <v>3.3</v>
      </c>
      <c r="X20" s="40"/>
      <c r="Y20" s="40" t="e">
        <f>NA()</f>
        <v>#N/A</v>
      </c>
      <c r="Z20" s="9"/>
      <c r="AA20" s="11"/>
      <c r="AB20" s="9"/>
      <c r="AC20" s="9"/>
      <c r="AD20" t="s">
        <v>115</v>
      </c>
    </row>
    <row r="21" spans="1:30" ht="12.75" x14ac:dyDescent="0.2">
      <c r="A21" s="2">
        <v>2015</v>
      </c>
      <c r="B21" s="2" t="s">
        <v>59</v>
      </c>
      <c r="C21" s="2" t="s">
        <v>116</v>
      </c>
      <c r="D21" s="2" t="s">
        <v>117</v>
      </c>
      <c r="E21" s="3" t="s">
        <v>118</v>
      </c>
      <c r="F21" s="2" t="s">
        <v>45</v>
      </c>
      <c r="G21" s="4" t="s">
        <v>54</v>
      </c>
      <c r="H21" s="4" t="s">
        <v>351</v>
      </c>
      <c r="I21" s="4">
        <v>180</v>
      </c>
      <c r="J21" s="5">
        <v>8.5999999999999993E-2</v>
      </c>
      <c r="K21" s="6">
        <v>4700000</v>
      </c>
      <c r="L21" s="6">
        <v>53</v>
      </c>
      <c r="M21" s="9">
        <f t="shared" si="0"/>
        <v>11.276595744680851</v>
      </c>
      <c r="N21" s="4"/>
      <c r="O21" s="2">
        <v>-40</v>
      </c>
      <c r="P21" s="2">
        <v>125</v>
      </c>
      <c r="Q21" s="9">
        <v>42.42</v>
      </c>
      <c r="R21" s="12">
        <v>0</v>
      </c>
      <c r="S21" s="9"/>
      <c r="T21" s="9">
        <f t="shared" si="1"/>
        <v>0</v>
      </c>
      <c r="U21" s="11">
        <v>5</v>
      </c>
      <c r="V21" s="11">
        <v>1.4</v>
      </c>
      <c r="W21" s="11">
        <v>3.3</v>
      </c>
      <c r="X21" s="13">
        <v>0.4</v>
      </c>
      <c r="Y21" s="9">
        <v>89</v>
      </c>
      <c r="Z21" s="9">
        <f>Y21*K21/1000000</f>
        <v>418.3</v>
      </c>
      <c r="AA21" s="11" t="e">
        <f>NA()</f>
        <v>#N/A</v>
      </c>
      <c r="AB21" s="9"/>
      <c r="AC21" s="9"/>
    </row>
    <row r="22" spans="1:30" ht="12.75" x14ac:dyDescent="0.2">
      <c r="A22" s="2">
        <v>2015</v>
      </c>
      <c r="B22" s="2" t="s">
        <v>77</v>
      </c>
      <c r="C22" s="2" t="s">
        <v>119</v>
      </c>
      <c r="D22" s="2" t="s">
        <v>120</v>
      </c>
      <c r="E22" s="19" t="s">
        <v>121</v>
      </c>
      <c r="F22" s="2" t="s">
        <v>45</v>
      </c>
      <c r="G22" s="4" t="s">
        <v>46</v>
      </c>
      <c r="H22" s="4" t="s">
        <v>370</v>
      </c>
      <c r="I22" s="4">
        <v>180</v>
      </c>
      <c r="J22" s="5">
        <v>0.03</v>
      </c>
      <c r="K22" s="6">
        <v>122000</v>
      </c>
      <c r="L22" s="6">
        <v>1.44E-2</v>
      </c>
      <c r="M22" s="16">
        <f t="shared" si="0"/>
        <v>0.11803278688524591</v>
      </c>
      <c r="N22" s="4"/>
      <c r="O22" s="2">
        <v>-20</v>
      </c>
      <c r="P22" s="2">
        <v>100</v>
      </c>
      <c r="Q22" s="28">
        <v>327</v>
      </c>
      <c r="R22" s="12">
        <v>0</v>
      </c>
      <c r="S22" s="28"/>
      <c r="T22" s="9">
        <f t="shared" si="1"/>
        <v>0</v>
      </c>
      <c r="U22" s="11">
        <v>4</v>
      </c>
      <c r="V22" s="11">
        <v>0.6</v>
      </c>
      <c r="W22" s="11">
        <v>1.8</v>
      </c>
      <c r="X22" s="13">
        <f>3/(W22-V22)</f>
        <v>2.4999999999999996</v>
      </c>
      <c r="Y22" s="40" t="e">
        <f>NA()</f>
        <v>#N/A</v>
      </c>
      <c r="AA22" s="11"/>
      <c r="AB22" s="9"/>
      <c r="AC22" s="9"/>
    </row>
    <row r="23" spans="1:30" ht="12.75" x14ac:dyDescent="0.2">
      <c r="A23" s="2">
        <v>2015</v>
      </c>
      <c r="B23" s="2" t="s">
        <v>55</v>
      </c>
      <c r="C23" s="2" t="s">
        <v>122</v>
      </c>
      <c r="D23" s="2" t="s">
        <v>123</v>
      </c>
      <c r="E23" s="3" t="s">
        <v>124</v>
      </c>
      <c r="F23" s="2" t="s">
        <v>45</v>
      </c>
      <c r="G23" s="4" t="s">
        <v>54</v>
      </c>
      <c r="H23" s="4" t="s">
        <v>352</v>
      </c>
      <c r="I23" s="4">
        <v>180</v>
      </c>
      <c r="J23" s="5">
        <v>0.26</v>
      </c>
      <c r="K23" s="6">
        <v>70400</v>
      </c>
      <c r="L23" s="6">
        <v>9.9400000000000002E-2</v>
      </c>
      <c r="M23" s="9">
        <f t="shared" si="0"/>
        <v>1.4119318181818181</v>
      </c>
      <c r="N23" s="4"/>
      <c r="O23" s="2">
        <v>-40</v>
      </c>
      <c r="P23" s="2">
        <v>80</v>
      </c>
      <c r="Q23" s="28">
        <v>27.4</v>
      </c>
      <c r="R23" s="12">
        <v>0</v>
      </c>
      <c r="S23" s="28"/>
      <c r="T23" s="9">
        <f t="shared" si="1"/>
        <v>0</v>
      </c>
      <c r="U23" s="11">
        <v>1</v>
      </c>
      <c r="V23" s="11">
        <v>1.2</v>
      </c>
      <c r="W23" s="11">
        <v>3</v>
      </c>
      <c r="X23" s="13">
        <v>0.5</v>
      </c>
      <c r="Y23" s="40" t="e">
        <f>NA()</f>
        <v>#N/A</v>
      </c>
      <c r="Z23" s="9"/>
      <c r="AA23" s="11">
        <v>7</v>
      </c>
      <c r="AB23" s="9"/>
      <c r="AC23" s="9"/>
      <c r="AD23" s="2" t="s">
        <v>125</v>
      </c>
    </row>
    <row r="24" spans="1:30" ht="12.75" x14ac:dyDescent="0.2">
      <c r="A24" s="78">
        <v>2015</v>
      </c>
      <c r="B24" s="2" t="s">
        <v>64</v>
      </c>
      <c r="C24" s="2" t="s">
        <v>126</v>
      </c>
      <c r="D24" s="2" t="s">
        <v>127</v>
      </c>
      <c r="E24" s="3" t="s">
        <v>128</v>
      </c>
      <c r="F24" s="2" t="s">
        <v>45</v>
      </c>
      <c r="G24" s="4" t="s">
        <v>46</v>
      </c>
      <c r="H24" s="83" t="s">
        <v>376</v>
      </c>
      <c r="I24" s="4">
        <v>180</v>
      </c>
      <c r="J24" s="5">
        <v>0.24</v>
      </c>
      <c r="K24" s="2">
        <v>11</v>
      </c>
      <c r="L24" s="6">
        <v>5.7999999999999996E-3</v>
      </c>
      <c r="M24" s="9">
        <f t="shared" si="0"/>
        <v>527.27272727272725</v>
      </c>
      <c r="N24" s="4"/>
      <c r="O24" s="2">
        <v>-10</v>
      </c>
      <c r="P24" s="2">
        <v>90</v>
      </c>
      <c r="Q24" s="9">
        <v>45</v>
      </c>
      <c r="R24" s="12">
        <v>0</v>
      </c>
      <c r="S24" s="9"/>
      <c r="T24" s="9">
        <f t="shared" si="1"/>
        <v>0</v>
      </c>
      <c r="U24" s="11">
        <v>5</v>
      </c>
      <c r="V24" s="11">
        <v>1.2</v>
      </c>
      <c r="W24" s="11">
        <v>2.2000000000000002</v>
      </c>
      <c r="X24" s="13">
        <v>1</v>
      </c>
      <c r="Y24" s="40" t="e">
        <f>NA()</f>
        <v>#N/A</v>
      </c>
      <c r="Z24" s="9"/>
      <c r="AA24" s="11">
        <v>70</v>
      </c>
      <c r="AB24" s="9"/>
      <c r="AC24" s="9"/>
    </row>
    <row r="25" spans="1:30" ht="12.75" x14ac:dyDescent="0.2">
      <c r="A25" s="2">
        <v>2016</v>
      </c>
      <c r="B25" s="2" t="s">
        <v>59</v>
      </c>
      <c r="C25" s="2" t="s">
        <v>129</v>
      </c>
      <c r="D25" s="2" t="s">
        <v>130</v>
      </c>
      <c r="E25" s="3" t="s">
        <v>131</v>
      </c>
      <c r="F25" s="2" t="s">
        <v>45</v>
      </c>
      <c r="G25" s="4" t="s">
        <v>54</v>
      </c>
      <c r="H25" s="83" t="s">
        <v>352</v>
      </c>
      <c r="I25" s="4">
        <v>180</v>
      </c>
      <c r="J25" s="5">
        <v>0.5</v>
      </c>
      <c r="K25" s="6">
        <v>3000</v>
      </c>
      <c r="L25" s="6">
        <v>4.7000000000000002E-3</v>
      </c>
      <c r="M25" s="9">
        <f t="shared" si="0"/>
        <v>1.5666666666666669</v>
      </c>
      <c r="N25" s="4"/>
      <c r="O25" s="2">
        <v>-20</v>
      </c>
      <c r="P25" s="2">
        <v>85</v>
      </c>
      <c r="Q25" s="9">
        <v>13.8</v>
      </c>
      <c r="R25" s="12">
        <v>2</v>
      </c>
      <c r="S25" s="9"/>
      <c r="T25" s="9">
        <f t="shared" si="1"/>
        <v>2</v>
      </c>
      <c r="U25" s="11">
        <v>1</v>
      </c>
      <c r="V25" s="11">
        <v>0.85</v>
      </c>
      <c r="W25" s="11">
        <v>1.4</v>
      </c>
      <c r="X25" s="13">
        <v>0.48</v>
      </c>
      <c r="Y25" s="40" t="e">
        <f>NA()</f>
        <v>#N/A</v>
      </c>
      <c r="Z25" s="9"/>
      <c r="AA25" s="11">
        <v>60</v>
      </c>
      <c r="AB25" s="9"/>
      <c r="AC25" s="9"/>
    </row>
    <row r="26" spans="1:30" ht="13.5" thickBot="1" x14ac:dyDescent="0.25">
      <c r="A26" s="78">
        <v>2016</v>
      </c>
      <c r="B26" s="2" t="s">
        <v>50</v>
      </c>
      <c r="C26" s="2" t="s">
        <v>132</v>
      </c>
      <c r="D26" s="2" t="s">
        <v>133</v>
      </c>
      <c r="E26" s="3" t="s">
        <v>134</v>
      </c>
      <c r="F26" s="2" t="s">
        <v>45</v>
      </c>
      <c r="G26" s="4" t="s">
        <v>46</v>
      </c>
      <c r="H26" s="4" t="s">
        <v>352</v>
      </c>
      <c r="I26" s="4">
        <v>180</v>
      </c>
      <c r="J26" s="5">
        <v>0.19</v>
      </c>
      <c r="K26" s="6">
        <v>32700</v>
      </c>
      <c r="L26" s="6">
        <v>5.4200000000000005E-2</v>
      </c>
      <c r="M26" s="9">
        <f t="shared" si="0"/>
        <v>1.6574923547400613</v>
      </c>
      <c r="N26" s="4"/>
      <c r="O26" s="2">
        <v>-40</v>
      </c>
      <c r="P26" s="2">
        <v>80</v>
      </c>
      <c r="Q26" s="9">
        <v>99.5</v>
      </c>
      <c r="R26" s="12">
        <v>0</v>
      </c>
      <c r="S26" s="9"/>
      <c r="T26" s="9">
        <f t="shared" si="1"/>
        <v>0</v>
      </c>
      <c r="U26" s="40"/>
      <c r="V26" s="11">
        <v>0.85</v>
      </c>
      <c r="W26" s="11">
        <v>1.85</v>
      </c>
      <c r="X26" s="13">
        <f>8.9*1000/1000000*100</f>
        <v>0.89</v>
      </c>
      <c r="Y26" s="9">
        <f>168.5*1000</f>
        <v>168500</v>
      </c>
      <c r="Z26" s="9">
        <f>Y26*K26/1000000</f>
        <v>5509.95</v>
      </c>
      <c r="AA26" s="11" t="e">
        <f>NA()</f>
        <v>#N/A</v>
      </c>
      <c r="AB26" s="9"/>
      <c r="AC26" s="9"/>
    </row>
    <row r="27" spans="1:30" ht="13.5" thickBot="1" x14ac:dyDescent="0.25">
      <c r="A27" s="78">
        <v>2017</v>
      </c>
      <c r="B27" s="2" t="s">
        <v>50</v>
      </c>
      <c r="C27" s="2" t="s">
        <v>135</v>
      </c>
      <c r="D27" s="2" t="s">
        <v>136</v>
      </c>
      <c r="E27" s="19" t="s">
        <v>137</v>
      </c>
      <c r="F27" s="2" t="s">
        <v>45</v>
      </c>
      <c r="G27" s="4" t="s">
        <v>46</v>
      </c>
      <c r="H27" s="63" t="s">
        <v>364</v>
      </c>
      <c r="I27" s="4">
        <v>350</v>
      </c>
      <c r="J27" s="5">
        <v>0.04</v>
      </c>
      <c r="K27" s="6">
        <v>1000000</v>
      </c>
      <c r="L27" s="6">
        <v>210</v>
      </c>
      <c r="M27" s="9">
        <f t="shared" si="0"/>
        <v>210</v>
      </c>
      <c r="N27" s="4">
        <v>8000</v>
      </c>
      <c r="O27" s="2">
        <v>-40</v>
      </c>
      <c r="P27" s="2">
        <v>125</v>
      </c>
      <c r="Q27" s="9">
        <f>N27/(P27-O27)</f>
        <v>48.484848484848484</v>
      </c>
      <c r="R27" s="12">
        <v>1</v>
      </c>
      <c r="S27" s="9"/>
      <c r="T27" s="9">
        <f t="shared" si="1"/>
        <v>1</v>
      </c>
      <c r="U27" s="11">
        <v>5</v>
      </c>
      <c r="V27" s="11">
        <v>3</v>
      </c>
      <c r="W27" s="11">
        <v>4.5</v>
      </c>
      <c r="X27" s="13">
        <v>0.28000000000000003</v>
      </c>
      <c r="Y27" s="40" t="e">
        <f>NA()</f>
        <v>#N/A</v>
      </c>
      <c r="Z27" s="9"/>
      <c r="AA27" s="11" t="e">
        <f>NA()</f>
        <v>#N/A</v>
      </c>
      <c r="AB27" s="9"/>
      <c r="AC27" s="9"/>
      <c r="AD27" t="s">
        <v>138</v>
      </c>
    </row>
    <row r="28" spans="1:30" ht="12.75" x14ac:dyDescent="0.2">
      <c r="A28" s="2">
        <v>2018</v>
      </c>
      <c r="B28" s="2" t="s">
        <v>64</v>
      </c>
      <c r="C28" s="2" t="s">
        <v>139</v>
      </c>
      <c r="D28" s="2" t="s">
        <v>140</v>
      </c>
      <c r="E28" s="3" t="s">
        <v>141</v>
      </c>
      <c r="F28" s="2" t="s">
        <v>45</v>
      </c>
      <c r="G28" s="4" t="s">
        <v>54</v>
      </c>
      <c r="H28" s="4" t="s">
        <v>365</v>
      </c>
      <c r="I28" s="4">
        <v>180</v>
      </c>
      <c r="J28" s="5">
        <v>0.17</v>
      </c>
      <c r="K28" s="6">
        <v>24000000</v>
      </c>
      <c r="L28" s="8">
        <v>358.56000000000006</v>
      </c>
      <c r="M28" s="9">
        <f t="shared" si="0"/>
        <v>14.940000000000003</v>
      </c>
      <c r="N28" s="4"/>
      <c r="O28" s="2">
        <v>-40</v>
      </c>
      <c r="P28" s="2">
        <v>150</v>
      </c>
      <c r="Q28" s="28">
        <v>10.65</v>
      </c>
      <c r="R28" s="12">
        <v>3</v>
      </c>
      <c r="S28" s="9"/>
      <c r="T28" s="9">
        <f t="shared" si="1"/>
        <v>3</v>
      </c>
      <c r="U28" s="11">
        <v>200</v>
      </c>
      <c r="V28" s="11">
        <v>1.8</v>
      </c>
      <c r="W28" s="11">
        <v>5</v>
      </c>
      <c r="X28" s="13">
        <v>0.03</v>
      </c>
      <c r="Y28" s="40">
        <v>39000</v>
      </c>
      <c r="Z28" s="9"/>
      <c r="AA28" s="11" t="e">
        <f>NA()</f>
        <v>#N/A</v>
      </c>
      <c r="AB28" s="12"/>
      <c r="AC28" s="12"/>
      <c r="AD28" s="2" t="s">
        <v>142</v>
      </c>
    </row>
    <row r="29" spans="1:30" ht="12.75" x14ac:dyDescent="0.2">
      <c r="A29" s="2">
        <v>2018</v>
      </c>
      <c r="B29" s="2" t="s">
        <v>55</v>
      </c>
      <c r="C29" s="2" t="s">
        <v>143</v>
      </c>
      <c r="D29" s="2" t="s">
        <v>144</v>
      </c>
      <c r="E29" s="19" t="s">
        <v>145</v>
      </c>
      <c r="F29" s="2" t="s">
        <v>45</v>
      </c>
      <c r="G29" s="4" t="s">
        <v>46</v>
      </c>
      <c r="H29" s="4" t="s">
        <v>351</v>
      </c>
      <c r="I29" s="4">
        <v>180</v>
      </c>
      <c r="J29" s="5">
        <v>0.26</v>
      </c>
      <c r="K29" s="6">
        <v>4</v>
      </c>
      <c r="L29" s="25">
        <v>3.32E-6</v>
      </c>
      <c r="M29" s="9">
        <f t="shared" si="0"/>
        <v>0.83</v>
      </c>
      <c r="N29" s="4"/>
      <c r="O29" s="2">
        <v>-20</v>
      </c>
      <c r="P29" s="2">
        <v>40</v>
      </c>
      <c r="Q29" s="28">
        <v>40000</v>
      </c>
      <c r="R29" s="12">
        <v>0</v>
      </c>
      <c r="S29" s="28"/>
      <c r="T29" s="9">
        <f t="shared" si="1"/>
        <v>0</v>
      </c>
      <c r="U29" s="11">
        <v>5</v>
      </c>
      <c r="V29" s="18">
        <v>0.3</v>
      </c>
      <c r="W29" s="18">
        <v>1.8</v>
      </c>
      <c r="X29" s="13">
        <v>10</v>
      </c>
      <c r="Y29" s="40" t="e">
        <f>NA()</f>
        <v>#N/A</v>
      </c>
      <c r="Z29" s="9"/>
      <c r="AA29" s="11"/>
      <c r="AB29" s="9"/>
      <c r="AC29" s="9"/>
      <c r="AD29" s="2" t="s">
        <v>146</v>
      </c>
    </row>
    <row r="30" spans="1:30" ht="12.75" x14ac:dyDescent="0.2">
      <c r="A30" s="2">
        <v>2018</v>
      </c>
      <c r="B30" s="2" t="s">
        <v>64</v>
      </c>
      <c r="C30" t="s">
        <v>147</v>
      </c>
      <c r="D30" s="2" t="s">
        <v>148</v>
      </c>
      <c r="E30" s="19" t="s">
        <v>149</v>
      </c>
      <c r="F30" s="2" t="s">
        <v>45</v>
      </c>
      <c r="G30" s="4" t="s">
        <v>54</v>
      </c>
      <c r="H30" s="4" t="s">
        <v>352</v>
      </c>
      <c r="I30" s="4">
        <v>180</v>
      </c>
      <c r="J30" s="5">
        <v>0.16</v>
      </c>
      <c r="K30" s="6">
        <v>32700</v>
      </c>
      <c r="L30" s="8">
        <v>4.5400000000000003E-2</v>
      </c>
      <c r="M30" s="9">
        <f t="shared" si="0"/>
        <v>1.3883792048929664</v>
      </c>
      <c r="N30" s="4">
        <v>1580</v>
      </c>
      <c r="O30" s="2">
        <v>-20</v>
      </c>
      <c r="P30" s="2">
        <v>100</v>
      </c>
      <c r="Q30" s="9">
        <v>13.2</v>
      </c>
      <c r="R30" s="12">
        <v>2</v>
      </c>
      <c r="S30" s="9"/>
      <c r="T30" s="9">
        <f t="shared" si="1"/>
        <v>2</v>
      </c>
      <c r="U30" s="11">
        <v>4</v>
      </c>
      <c r="V30" s="11">
        <v>1</v>
      </c>
      <c r="W30" s="11">
        <v>1.8</v>
      </c>
      <c r="X30" s="13">
        <v>0.44</v>
      </c>
      <c r="Y30" s="40" t="e">
        <f>NA()</f>
        <v>#N/A</v>
      </c>
      <c r="Z30" s="9"/>
      <c r="AA30" s="11">
        <v>10</v>
      </c>
      <c r="AB30" s="12"/>
      <c r="AC30" s="18"/>
      <c r="AD30" s="2"/>
    </row>
    <row r="31" spans="1:30" ht="12.75" x14ac:dyDescent="0.2">
      <c r="A31" s="2">
        <v>2018</v>
      </c>
      <c r="B31" s="2" t="s">
        <v>64</v>
      </c>
      <c r="C31" s="2" t="s">
        <v>150</v>
      </c>
      <c r="D31" s="2" t="s">
        <v>151</v>
      </c>
      <c r="E31" s="3" t="s">
        <v>152</v>
      </c>
      <c r="F31" s="2" t="s">
        <v>45</v>
      </c>
      <c r="G31" s="4" t="s">
        <v>54</v>
      </c>
      <c r="H31" s="4" t="s">
        <v>378</v>
      </c>
      <c r="I31" s="4">
        <v>180</v>
      </c>
      <c r="J31" s="5">
        <v>1.59</v>
      </c>
      <c r="K31" s="6">
        <v>7000000</v>
      </c>
      <c r="L31" s="6">
        <v>775</v>
      </c>
      <c r="M31" s="9">
        <f t="shared" si="0"/>
        <v>110.71428571428571</v>
      </c>
      <c r="N31" s="4"/>
      <c r="O31" s="2">
        <v>-45</v>
      </c>
      <c r="P31" s="2">
        <v>85</v>
      </c>
      <c r="Q31" s="75">
        <v>2.5</v>
      </c>
      <c r="R31" s="12">
        <v>2</v>
      </c>
      <c r="S31" s="9" t="s">
        <v>153</v>
      </c>
      <c r="T31" s="9">
        <f t="shared" si="1"/>
        <v>2.5</v>
      </c>
      <c r="U31" s="11">
        <v>8</v>
      </c>
      <c r="V31" s="11">
        <v>1.7</v>
      </c>
      <c r="W31" s="11">
        <v>2</v>
      </c>
      <c r="X31" s="13">
        <v>0.18</v>
      </c>
      <c r="Y31" s="9">
        <v>22</v>
      </c>
      <c r="Z31" s="9">
        <f>Y31*K31/1000000</f>
        <v>154</v>
      </c>
      <c r="AA31" s="80">
        <v>0.33</v>
      </c>
      <c r="AB31" s="12"/>
      <c r="AC31" s="18"/>
    </row>
    <row r="32" spans="1:30" s="60" customFormat="1" ht="13.5" thickBot="1" x14ac:dyDescent="0.25">
      <c r="A32" s="78">
        <v>2018</v>
      </c>
      <c r="B32" s="23" t="s">
        <v>154</v>
      </c>
      <c r="C32" s="23" t="s">
        <v>155</v>
      </c>
      <c r="D32" s="23" t="s">
        <v>156</v>
      </c>
      <c r="E32" s="19" t="s">
        <v>157</v>
      </c>
      <c r="F32" s="23" t="s">
        <v>158</v>
      </c>
      <c r="G32" s="63" t="s">
        <v>46</v>
      </c>
      <c r="H32" s="63" t="s">
        <v>364</v>
      </c>
      <c r="I32" s="63">
        <v>180</v>
      </c>
      <c r="J32" s="64">
        <v>0.2</v>
      </c>
      <c r="K32" s="65">
        <v>1220</v>
      </c>
      <c r="L32" s="65">
        <v>1.14E-3</v>
      </c>
      <c r="M32" s="57">
        <f t="shared" si="0"/>
        <v>0.93442622950819665</v>
      </c>
      <c r="N32" s="63"/>
      <c r="O32" s="23">
        <v>-20</v>
      </c>
      <c r="P32" s="23">
        <v>70</v>
      </c>
      <c r="Q32" s="72">
        <v>153</v>
      </c>
      <c r="R32" s="67">
        <v>2</v>
      </c>
      <c r="S32" s="57"/>
      <c r="T32" s="57">
        <f t="shared" si="1"/>
        <v>2</v>
      </c>
      <c r="U32" s="68">
        <v>5</v>
      </c>
      <c r="V32" s="68">
        <v>0.4</v>
      </c>
      <c r="W32" s="68">
        <v>0.65</v>
      </c>
      <c r="X32" s="69">
        <v>4.3</v>
      </c>
      <c r="Y32" s="40" t="e">
        <f>NA()</f>
        <v>#N/A</v>
      </c>
      <c r="Z32" s="68"/>
      <c r="AA32" s="68">
        <v>58</v>
      </c>
      <c r="AB32" s="61"/>
      <c r="AC32" s="62"/>
    </row>
    <row r="33" spans="1:31" ht="12.75" x14ac:dyDescent="0.2">
      <c r="A33" s="2">
        <v>2019</v>
      </c>
      <c r="B33" s="2" t="s">
        <v>64</v>
      </c>
      <c r="C33" s="2" t="s">
        <v>159</v>
      </c>
      <c r="D33" s="2" t="s">
        <v>160</v>
      </c>
      <c r="E33" s="19" t="s">
        <v>161</v>
      </c>
      <c r="F33" s="2" t="s">
        <v>45</v>
      </c>
      <c r="G33" s="4" t="s">
        <v>46</v>
      </c>
      <c r="H33" s="63" t="s">
        <v>369</v>
      </c>
      <c r="I33" s="4">
        <v>180</v>
      </c>
      <c r="J33" s="5">
        <v>2.8000000000000001E-2</v>
      </c>
      <c r="K33" s="6">
        <v>8200000</v>
      </c>
      <c r="L33" s="6">
        <v>46.3</v>
      </c>
      <c r="M33" s="9">
        <f t="shared" si="0"/>
        <v>5.6463414634146334</v>
      </c>
      <c r="N33" s="4"/>
      <c r="O33" s="23">
        <v>-20</v>
      </c>
      <c r="P33" s="23">
        <v>100</v>
      </c>
      <c r="Q33" s="72">
        <v>123</v>
      </c>
      <c r="R33" s="12">
        <v>0</v>
      </c>
      <c r="S33" s="9"/>
      <c r="T33" s="9">
        <f t="shared" si="1"/>
        <v>0</v>
      </c>
      <c r="U33" s="11">
        <v>20</v>
      </c>
      <c r="V33" s="11">
        <v>0.75</v>
      </c>
      <c r="W33" s="11">
        <v>0.95</v>
      </c>
      <c r="X33" s="13">
        <v>9.1</v>
      </c>
      <c r="Y33" s="9">
        <v>7.66</v>
      </c>
      <c r="Z33" s="9">
        <f>Y33*K33/1000000</f>
        <v>62.811999999999998</v>
      </c>
      <c r="AA33" s="11">
        <v>1.56</v>
      </c>
      <c r="AB33" s="12"/>
      <c r="AC33" s="18"/>
    </row>
    <row r="34" spans="1:31" ht="12.75" x14ac:dyDescent="0.2">
      <c r="A34" s="23">
        <v>2019</v>
      </c>
      <c r="B34" s="23" t="s">
        <v>162</v>
      </c>
      <c r="C34" s="23" t="s">
        <v>163</v>
      </c>
      <c r="D34" s="23" t="s">
        <v>164</v>
      </c>
      <c r="E34" s="3" t="s">
        <v>165</v>
      </c>
      <c r="F34" s="23" t="s">
        <v>45</v>
      </c>
      <c r="G34" s="63" t="s">
        <v>54</v>
      </c>
      <c r="H34" s="23" t="s">
        <v>370</v>
      </c>
      <c r="I34" s="63">
        <v>180</v>
      </c>
      <c r="J34" s="64">
        <v>5.2999999999999999E-2</v>
      </c>
      <c r="K34" s="65">
        <v>600000</v>
      </c>
      <c r="L34" s="65">
        <v>2.2000000000000002</v>
      </c>
      <c r="M34" s="57">
        <f t="shared" ref="M34:M65" si="2">L34/K34*1000000</f>
        <v>3.666666666666667</v>
      </c>
      <c r="N34" s="63"/>
      <c r="O34" s="23">
        <v>-45</v>
      </c>
      <c r="P34" s="23">
        <v>125</v>
      </c>
      <c r="Q34" s="28">
        <v>48.69</v>
      </c>
      <c r="R34" s="67">
        <v>0</v>
      </c>
      <c r="S34" s="57"/>
      <c r="T34" s="57">
        <f t="shared" ref="T34:T65" si="3">IF(S34="Y",R34+0.5,R34)</f>
        <v>0</v>
      </c>
      <c r="U34" s="68">
        <v>3</v>
      </c>
      <c r="V34" s="68">
        <v>1.1000000000000001</v>
      </c>
      <c r="W34" s="68">
        <v>3.3</v>
      </c>
      <c r="X34" s="69">
        <v>4.5999999999999999E-2</v>
      </c>
      <c r="Y34" s="57">
        <v>1560</v>
      </c>
      <c r="Z34" s="57">
        <f>Y34*K34/1000000</f>
        <v>936</v>
      </c>
      <c r="AA34" s="68"/>
      <c r="AB34" s="12"/>
      <c r="AC34" s="18"/>
    </row>
    <row r="35" spans="1:31" ht="12.75" x14ac:dyDescent="0.2">
      <c r="A35" s="23">
        <v>2019</v>
      </c>
      <c r="B35" s="23" t="s">
        <v>88</v>
      </c>
      <c r="C35" s="23" t="s">
        <v>166</v>
      </c>
      <c r="D35" s="23" t="s">
        <v>167</v>
      </c>
      <c r="E35" s="19" t="s">
        <v>168</v>
      </c>
      <c r="F35" s="23" t="s">
        <v>45</v>
      </c>
      <c r="G35" s="63" t="s">
        <v>54</v>
      </c>
      <c r="H35" s="63" t="s">
        <v>352</v>
      </c>
      <c r="I35" s="63">
        <v>65</v>
      </c>
      <c r="J35" s="64">
        <v>0.12</v>
      </c>
      <c r="K35" s="65">
        <v>1500000</v>
      </c>
      <c r="L35" s="65">
        <v>6</v>
      </c>
      <c r="M35" s="57">
        <f t="shared" si="2"/>
        <v>4</v>
      </c>
      <c r="N35" s="63"/>
      <c r="O35" s="23">
        <v>0</v>
      </c>
      <c r="P35" s="23">
        <v>100</v>
      </c>
      <c r="Q35" s="28">
        <v>100</v>
      </c>
      <c r="R35" s="67">
        <v>0</v>
      </c>
      <c r="S35" s="57"/>
      <c r="T35" s="57">
        <f t="shared" si="3"/>
        <v>0</v>
      </c>
      <c r="U35" s="68">
        <v>4</v>
      </c>
      <c r="V35" s="68">
        <v>1</v>
      </c>
      <c r="W35" s="68">
        <v>1.3</v>
      </c>
      <c r="X35" s="69">
        <v>0.3</v>
      </c>
      <c r="Y35" s="40" t="e">
        <f>NA()</f>
        <v>#N/A</v>
      </c>
      <c r="Z35" s="68"/>
      <c r="AA35" s="68"/>
      <c r="AB35" s="12"/>
      <c r="AC35" s="18"/>
    </row>
    <row r="36" spans="1:31" ht="13.5" thickBot="1" x14ac:dyDescent="0.25">
      <c r="A36" s="78">
        <v>2019</v>
      </c>
      <c r="B36" s="23" t="s">
        <v>64</v>
      </c>
      <c r="C36" s="23" t="s">
        <v>169</v>
      </c>
      <c r="D36" s="23" t="s">
        <v>170</v>
      </c>
      <c r="E36" s="3" t="s">
        <v>171</v>
      </c>
      <c r="F36" s="23" t="s">
        <v>45</v>
      </c>
      <c r="G36" s="63" t="s">
        <v>46</v>
      </c>
      <c r="H36" s="63" t="s">
        <v>367</v>
      </c>
      <c r="I36" s="63">
        <v>65</v>
      </c>
      <c r="J36" s="64">
        <v>5.0999999999999997E-2</v>
      </c>
      <c r="K36" s="65">
        <v>1050000</v>
      </c>
      <c r="L36" s="65">
        <v>69</v>
      </c>
      <c r="M36" s="57">
        <f t="shared" si="2"/>
        <v>65.714285714285708</v>
      </c>
      <c r="N36" s="63"/>
      <c r="O36" s="23">
        <v>-15</v>
      </c>
      <c r="P36" s="23">
        <v>55</v>
      </c>
      <c r="Q36" s="28">
        <v>4.3</v>
      </c>
      <c r="R36" s="67">
        <v>2</v>
      </c>
      <c r="S36" s="57" t="s">
        <v>153</v>
      </c>
      <c r="T36" s="57">
        <f t="shared" si="3"/>
        <v>2.5</v>
      </c>
      <c r="U36" s="68">
        <v>1</v>
      </c>
      <c r="V36" s="9">
        <v>0.98</v>
      </c>
      <c r="W36" s="9">
        <v>1.02</v>
      </c>
      <c r="X36" s="69">
        <v>0.17</v>
      </c>
      <c r="Y36" s="57">
        <v>160</v>
      </c>
      <c r="Z36" s="57">
        <f>Y36*K36/1000000</f>
        <v>168</v>
      </c>
      <c r="AA36" s="68"/>
      <c r="AB36" s="12"/>
      <c r="AC36" s="18"/>
      <c r="AD36" s="14" t="s">
        <v>172</v>
      </c>
      <c r="AE36" t="s">
        <v>368</v>
      </c>
    </row>
    <row r="37" spans="1:31" ht="12.75" x14ac:dyDescent="0.2">
      <c r="A37" s="23">
        <v>2020</v>
      </c>
      <c r="B37" s="23" t="s">
        <v>173</v>
      </c>
      <c r="C37" s="23" t="s">
        <v>174</v>
      </c>
      <c r="D37" s="23" t="s">
        <v>175</v>
      </c>
      <c r="E37" s="19" t="s">
        <v>176</v>
      </c>
      <c r="F37" s="23" t="s">
        <v>45</v>
      </c>
      <c r="G37" s="63" t="s">
        <v>54</v>
      </c>
      <c r="H37" s="63" t="s">
        <v>352</v>
      </c>
      <c r="I37" s="63">
        <v>40</v>
      </c>
      <c r="J37" s="64">
        <v>7.0000000000000007E-2</v>
      </c>
      <c r="K37" s="65">
        <v>417000</v>
      </c>
      <c r="L37" s="65">
        <v>0.24</v>
      </c>
      <c r="M37" s="57">
        <f t="shared" si="2"/>
        <v>0.57553956834532372</v>
      </c>
      <c r="N37" s="66">
        <v>4800</v>
      </c>
      <c r="O37" s="23">
        <v>-20</v>
      </c>
      <c r="P37" s="23">
        <v>80</v>
      </c>
      <c r="Q37" s="9">
        <f>N37/(P37-O37)</f>
        <v>48</v>
      </c>
      <c r="R37" s="67">
        <v>2</v>
      </c>
      <c r="S37" s="57" t="s">
        <v>153</v>
      </c>
      <c r="T37" s="57">
        <f t="shared" si="3"/>
        <v>2.5</v>
      </c>
      <c r="U37" s="68">
        <v>3</v>
      </c>
      <c r="V37" s="9">
        <v>0.7</v>
      </c>
      <c r="W37" s="9">
        <v>0.9</v>
      </c>
      <c r="X37" s="69">
        <f>1.06/(W37-V37)</f>
        <v>5.2999999999999989</v>
      </c>
      <c r="Y37" s="40" t="e">
        <f>NA()</f>
        <v>#N/A</v>
      </c>
      <c r="Z37" s="68"/>
      <c r="AA37" s="68">
        <v>12</v>
      </c>
      <c r="AB37" s="12"/>
      <c r="AC37" s="18"/>
    </row>
    <row r="38" spans="1:31" ht="12.75" x14ac:dyDescent="0.2">
      <c r="A38" s="23">
        <v>2020</v>
      </c>
      <c r="B38" s="23" t="s">
        <v>201</v>
      </c>
      <c r="C38" s="23" t="s">
        <v>359</v>
      </c>
      <c r="D38" s="23" t="s">
        <v>360</v>
      </c>
      <c r="E38" s="19" t="s">
        <v>362</v>
      </c>
      <c r="F38" s="23" t="s">
        <v>45</v>
      </c>
      <c r="G38" s="63" t="s">
        <v>54</v>
      </c>
      <c r="H38" s="63" t="s">
        <v>354</v>
      </c>
      <c r="I38" s="63">
        <v>110</v>
      </c>
      <c r="J38" s="64">
        <v>1.2150000000000001</v>
      </c>
      <c r="K38" s="65">
        <v>116000</v>
      </c>
      <c r="L38" s="65">
        <v>0.69499999999999995</v>
      </c>
      <c r="M38" s="57">
        <f t="shared" si="2"/>
        <v>5.9913793103448274</v>
      </c>
      <c r="N38" s="66"/>
      <c r="O38" s="23">
        <v>-15</v>
      </c>
      <c r="P38" s="23">
        <v>85</v>
      </c>
      <c r="Q38" s="28">
        <v>8.6999999999999993</v>
      </c>
      <c r="R38" s="67">
        <v>1</v>
      </c>
      <c r="S38" s="57" t="s">
        <v>153</v>
      </c>
      <c r="T38" s="57">
        <f t="shared" si="3"/>
        <v>1.5</v>
      </c>
      <c r="U38" s="68">
        <v>10</v>
      </c>
      <c r="V38" s="9">
        <v>1.8</v>
      </c>
      <c r="W38" s="9" t="s">
        <v>361</v>
      </c>
      <c r="X38" s="69">
        <v>0.38</v>
      </c>
      <c r="Y38" s="40" t="e">
        <f>NA()</f>
        <v>#N/A</v>
      </c>
      <c r="Z38" s="68"/>
      <c r="AA38" s="68">
        <v>4</v>
      </c>
      <c r="AB38" s="12"/>
      <c r="AC38" s="18"/>
    </row>
    <row r="39" spans="1:31" ht="12.75" x14ac:dyDescent="0.2">
      <c r="A39" s="23">
        <v>2020</v>
      </c>
      <c r="B39" s="23" t="s">
        <v>41</v>
      </c>
      <c r="C39" s="23" t="s">
        <v>177</v>
      </c>
      <c r="D39" s="23" t="s">
        <v>178</v>
      </c>
      <c r="E39" s="3" t="s">
        <v>179</v>
      </c>
      <c r="F39" s="23" t="s">
        <v>45</v>
      </c>
      <c r="G39" s="63" t="s">
        <v>54</v>
      </c>
      <c r="H39" s="63" t="s">
        <v>352</v>
      </c>
      <c r="I39" s="63">
        <v>180</v>
      </c>
      <c r="J39" s="64">
        <v>0.30399999999999999</v>
      </c>
      <c r="K39" s="65">
        <v>250000</v>
      </c>
      <c r="L39" s="65">
        <v>0.29299999999999998</v>
      </c>
      <c r="M39" s="57">
        <f t="shared" si="2"/>
        <v>1.1719999999999999</v>
      </c>
      <c r="N39" s="66">
        <v>4000</v>
      </c>
      <c r="O39" s="23">
        <v>-40</v>
      </c>
      <c r="P39" s="23">
        <v>90</v>
      </c>
      <c r="Q39" s="9">
        <f>N39/(P39-O39)</f>
        <v>30.76923076923077</v>
      </c>
      <c r="R39" s="67">
        <v>1</v>
      </c>
      <c r="S39" s="57"/>
      <c r="T39" s="57">
        <f t="shared" si="3"/>
        <v>1</v>
      </c>
      <c r="U39" s="68">
        <v>5</v>
      </c>
      <c r="V39" s="70"/>
      <c r="W39" s="70"/>
      <c r="X39" s="69">
        <v>0.64</v>
      </c>
      <c r="Y39" s="40" t="e">
        <f>NA()</f>
        <v>#N/A</v>
      </c>
      <c r="Z39" s="68"/>
      <c r="AA39" s="68">
        <v>2.73</v>
      </c>
      <c r="AB39" s="12"/>
      <c r="AC39" s="18"/>
    </row>
    <row r="40" spans="1:31" ht="13.5" thickBot="1" x14ac:dyDescent="0.25">
      <c r="A40" s="78">
        <v>2020</v>
      </c>
      <c r="B40" s="23" t="s">
        <v>64</v>
      </c>
      <c r="C40" s="2" t="s">
        <v>180</v>
      </c>
      <c r="D40" s="23" t="s">
        <v>181</v>
      </c>
      <c r="E40" s="19" t="s">
        <v>182</v>
      </c>
      <c r="F40" s="2" t="s">
        <v>45</v>
      </c>
      <c r="G40" s="4" t="s">
        <v>46</v>
      </c>
      <c r="H40" s="4" t="s">
        <v>351</v>
      </c>
      <c r="I40" s="4">
        <v>180</v>
      </c>
      <c r="J40" s="5">
        <v>1.4999999999999999E-2</v>
      </c>
      <c r="K40" s="6">
        <v>10500000</v>
      </c>
      <c r="L40" s="6">
        <v>220</v>
      </c>
      <c r="M40" s="9">
        <f t="shared" si="2"/>
        <v>20.952380952380953</v>
      </c>
      <c r="N40" s="4"/>
      <c r="O40" s="2">
        <v>-40</v>
      </c>
      <c r="P40" s="2">
        <v>125</v>
      </c>
      <c r="Q40" s="28">
        <v>137</v>
      </c>
      <c r="R40" s="12">
        <v>0</v>
      </c>
      <c r="S40" s="9"/>
      <c r="T40" s="9">
        <f t="shared" si="3"/>
        <v>0</v>
      </c>
      <c r="U40" s="11">
        <v>15</v>
      </c>
      <c r="V40" s="11">
        <v>1.4</v>
      </c>
      <c r="W40" s="11">
        <v>2.2000000000000002</v>
      </c>
      <c r="X40" s="13">
        <v>4.4000000000000004</v>
      </c>
      <c r="Y40" s="9">
        <v>9.86</v>
      </c>
      <c r="Z40" s="9">
        <f t="shared" ref="Z40:Z47" si="4">Y40*K40/1000000</f>
        <v>103.53</v>
      </c>
      <c r="AA40" s="11" t="e">
        <f>NA()</f>
        <v>#N/A</v>
      </c>
      <c r="AB40" s="12"/>
      <c r="AC40" s="12"/>
    </row>
    <row r="41" spans="1:31" ht="12.75" x14ac:dyDescent="0.2">
      <c r="A41" s="23">
        <v>2021</v>
      </c>
      <c r="B41" s="23" t="s">
        <v>64</v>
      </c>
      <c r="C41" s="23" t="s">
        <v>183</v>
      </c>
      <c r="D41" s="23" t="s">
        <v>184</v>
      </c>
      <c r="E41" s="19" t="s">
        <v>185</v>
      </c>
      <c r="F41" s="23" t="s">
        <v>45</v>
      </c>
      <c r="G41" s="63" t="s">
        <v>46</v>
      </c>
      <c r="H41" s="63" t="s">
        <v>364</v>
      </c>
      <c r="I41" s="63">
        <v>28</v>
      </c>
      <c r="J41" s="64">
        <v>5.1999999999999998E-3</v>
      </c>
      <c r="K41" s="65">
        <v>2100000</v>
      </c>
      <c r="L41" s="65">
        <v>1.4</v>
      </c>
      <c r="M41" s="57">
        <f t="shared" si="2"/>
        <v>0.66666666666666663</v>
      </c>
      <c r="N41" s="66">
        <v>30000</v>
      </c>
      <c r="O41" s="23">
        <v>-20</v>
      </c>
      <c r="P41" s="23">
        <v>120</v>
      </c>
      <c r="Q41" s="9">
        <f t="shared" ref="Q41:Q46" si="5">N41/(P41-O41)</f>
        <v>214.28571428571428</v>
      </c>
      <c r="R41" s="67">
        <v>3</v>
      </c>
      <c r="S41" s="57"/>
      <c r="T41" s="57">
        <f t="shared" si="3"/>
        <v>3</v>
      </c>
      <c r="U41" s="68">
        <v>7</v>
      </c>
      <c r="V41" s="69">
        <v>0.35</v>
      </c>
      <c r="W41" s="69">
        <v>0.38</v>
      </c>
      <c r="X41" s="69">
        <v>26.8</v>
      </c>
      <c r="Y41" s="57">
        <v>800</v>
      </c>
      <c r="Z41" s="57">
        <f t="shared" si="4"/>
        <v>1680</v>
      </c>
      <c r="AA41" s="68"/>
      <c r="AB41" s="12"/>
      <c r="AC41" s="18"/>
    </row>
    <row r="42" spans="1:31" ht="12.75" x14ac:dyDescent="0.2">
      <c r="A42" s="23">
        <v>2021</v>
      </c>
      <c r="B42" s="23" t="s">
        <v>59</v>
      </c>
      <c r="C42" s="23" t="s">
        <v>186</v>
      </c>
      <c r="D42" s="23" t="s">
        <v>187</v>
      </c>
      <c r="E42" s="3" t="s">
        <v>188</v>
      </c>
      <c r="F42" s="23" t="s">
        <v>45</v>
      </c>
      <c r="G42" s="63" t="s">
        <v>54</v>
      </c>
      <c r="H42" s="63" t="s">
        <v>378</v>
      </c>
      <c r="I42" s="63">
        <v>180</v>
      </c>
      <c r="J42" s="64">
        <v>0.14000000000000001</v>
      </c>
      <c r="K42" s="65">
        <v>16000000</v>
      </c>
      <c r="L42" s="65">
        <v>158.4</v>
      </c>
      <c r="M42" s="57">
        <f t="shared" si="2"/>
        <v>9.9</v>
      </c>
      <c r="N42" s="66">
        <v>800</v>
      </c>
      <c r="O42" s="23">
        <v>-45</v>
      </c>
      <c r="P42" s="23">
        <v>85</v>
      </c>
      <c r="Q42" s="9">
        <f t="shared" si="5"/>
        <v>6.1538461538461542</v>
      </c>
      <c r="R42" s="67">
        <v>1</v>
      </c>
      <c r="S42" s="57" t="s">
        <v>153</v>
      </c>
      <c r="T42" s="57">
        <f t="shared" si="3"/>
        <v>1.5</v>
      </c>
      <c r="U42" s="68">
        <v>18</v>
      </c>
      <c r="V42" s="68">
        <v>1.6</v>
      </c>
      <c r="W42" s="68">
        <v>2</v>
      </c>
      <c r="X42" s="69">
        <v>0.2</v>
      </c>
      <c r="Y42" s="57">
        <v>10.199999999999999</v>
      </c>
      <c r="Z42" s="57">
        <f t="shared" si="4"/>
        <v>163.19999999999999</v>
      </c>
      <c r="AA42" s="80">
        <v>0.35</v>
      </c>
      <c r="AB42" s="12"/>
      <c r="AC42" s="18"/>
    </row>
    <row r="43" spans="1:31" ht="12.75" x14ac:dyDescent="0.2">
      <c r="A43" s="23">
        <v>2021</v>
      </c>
      <c r="B43" s="23" t="s">
        <v>59</v>
      </c>
      <c r="C43" s="23" t="s">
        <v>186</v>
      </c>
      <c r="D43" s="23" t="s">
        <v>187</v>
      </c>
      <c r="E43" s="3" t="s">
        <v>188</v>
      </c>
      <c r="F43" s="23" t="s">
        <v>45</v>
      </c>
      <c r="G43" s="63" t="s">
        <v>54</v>
      </c>
      <c r="H43" s="63" t="s">
        <v>378</v>
      </c>
      <c r="I43" s="63">
        <v>180</v>
      </c>
      <c r="J43" s="64">
        <v>0.14000000000000001</v>
      </c>
      <c r="K43" s="65">
        <v>16000000</v>
      </c>
      <c r="L43" s="65">
        <v>158.4</v>
      </c>
      <c r="M43" s="57">
        <f t="shared" ref="M43" si="6">L43/K43*1000000</f>
        <v>9.9</v>
      </c>
      <c r="N43" s="66">
        <v>400</v>
      </c>
      <c r="O43" s="23">
        <v>-45</v>
      </c>
      <c r="P43" s="23">
        <v>85</v>
      </c>
      <c r="Q43" s="9">
        <f t="shared" ref="Q43" si="7">N43/(P43-O43)</f>
        <v>3.0769230769230771</v>
      </c>
      <c r="R43" s="67">
        <v>2</v>
      </c>
      <c r="S43" s="57" t="s">
        <v>153</v>
      </c>
      <c r="T43" s="57">
        <f t="shared" ref="T43" si="8">IF(S43="Y",R43+0.5,R43)</f>
        <v>2.5</v>
      </c>
      <c r="U43" s="68">
        <v>18</v>
      </c>
      <c r="V43" s="68">
        <v>1.6</v>
      </c>
      <c r="W43" s="68">
        <v>2</v>
      </c>
      <c r="X43" s="69">
        <v>0.2</v>
      </c>
      <c r="Y43" s="57">
        <v>10.199999999999999</v>
      </c>
      <c r="Z43" s="57">
        <f t="shared" ref="Z43" si="9">Y43*K43/1000000</f>
        <v>163.19999999999999</v>
      </c>
      <c r="AA43" s="80">
        <v>0.35</v>
      </c>
      <c r="AB43" s="12"/>
      <c r="AC43" s="18"/>
    </row>
    <row r="44" spans="1:31" ht="12.75" x14ac:dyDescent="0.2">
      <c r="A44" s="23">
        <v>2022</v>
      </c>
      <c r="B44" s="23" t="s">
        <v>64</v>
      </c>
      <c r="C44" s="23" t="s">
        <v>189</v>
      </c>
      <c r="D44" s="23" t="s">
        <v>190</v>
      </c>
      <c r="E44" s="3" t="s">
        <v>191</v>
      </c>
      <c r="F44" s="23" t="s">
        <v>45</v>
      </c>
      <c r="G44" s="63" t="s">
        <v>54</v>
      </c>
      <c r="H44" s="63" t="s">
        <v>378</v>
      </c>
      <c r="I44" s="63">
        <v>180</v>
      </c>
      <c r="J44" s="64">
        <v>0.3</v>
      </c>
      <c r="K44" s="65">
        <v>16000000</v>
      </c>
      <c r="L44" s="65">
        <v>220</v>
      </c>
      <c r="M44" s="57">
        <f t="shared" si="2"/>
        <v>13.75</v>
      </c>
      <c r="N44" s="63">
        <v>180</v>
      </c>
      <c r="O44" s="23">
        <v>-45</v>
      </c>
      <c r="P44" s="23">
        <v>85</v>
      </c>
      <c r="Q44" s="16">
        <f t="shared" si="5"/>
        <v>1.3846153846153846</v>
      </c>
      <c r="R44" s="67">
        <v>2</v>
      </c>
      <c r="S44" s="57" t="s">
        <v>153</v>
      </c>
      <c r="T44" s="57">
        <f t="shared" si="3"/>
        <v>2.5</v>
      </c>
      <c r="U44" s="68">
        <v>20</v>
      </c>
      <c r="V44" s="68">
        <v>1.6</v>
      </c>
      <c r="W44" s="68">
        <v>2</v>
      </c>
      <c r="X44" s="69">
        <v>0.12</v>
      </c>
      <c r="Y44" s="57">
        <v>39.9</v>
      </c>
      <c r="Z44" s="57">
        <f t="shared" si="4"/>
        <v>638.4</v>
      </c>
      <c r="AA44" s="80">
        <v>0.32</v>
      </c>
      <c r="AB44" s="12"/>
      <c r="AC44" s="18"/>
    </row>
    <row r="45" spans="1:31" ht="12.75" x14ac:dyDescent="0.2">
      <c r="A45" s="23">
        <v>2022</v>
      </c>
      <c r="B45" s="23" t="s">
        <v>64</v>
      </c>
      <c r="C45" s="23" t="s">
        <v>192</v>
      </c>
      <c r="D45" s="23" t="s">
        <v>193</v>
      </c>
      <c r="E45" s="3" t="s">
        <v>194</v>
      </c>
      <c r="F45" s="23" t="s">
        <v>45</v>
      </c>
      <c r="G45" s="63" t="s">
        <v>54</v>
      </c>
      <c r="H45" s="63" t="s">
        <v>357</v>
      </c>
      <c r="I45" s="63">
        <v>65</v>
      </c>
      <c r="J45" s="64">
        <v>0.18</v>
      </c>
      <c r="K45" s="65">
        <v>32000000</v>
      </c>
      <c r="L45" s="65">
        <v>34</v>
      </c>
      <c r="M45" s="57">
        <f t="shared" si="2"/>
        <v>1.0625</v>
      </c>
      <c r="N45" s="66">
        <v>1060</v>
      </c>
      <c r="O45" s="23">
        <v>-40</v>
      </c>
      <c r="P45" s="23">
        <v>85</v>
      </c>
      <c r="Q45" s="9">
        <f t="shared" si="5"/>
        <v>8.48</v>
      </c>
      <c r="R45" s="67">
        <v>2</v>
      </c>
      <c r="S45" s="57"/>
      <c r="T45" s="57">
        <f t="shared" si="3"/>
        <v>2</v>
      </c>
      <c r="U45" s="68">
        <v>6</v>
      </c>
      <c r="V45" s="68">
        <v>1.1000000000000001</v>
      </c>
      <c r="W45" s="68">
        <v>2.2999999999999998</v>
      </c>
      <c r="X45" s="69">
        <v>0.09</v>
      </c>
      <c r="Y45" s="57">
        <v>22.3</v>
      </c>
      <c r="Z45" s="57">
        <f t="shared" si="4"/>
        <v>713.6</v>
      </c>
      <c r="AA45" s="68">
        <v>2.5</v>
      </c>
      <c r="AB45" s="12"/>
      <c r="AC45" s="18"/>
      <c r="AD45" s="2"/>
    </row>
    <row r="46" spans="1:31" ht="12.75" x14ac:dyDescent="0.2">
      <c r="A46" s="23">
        <v>2022</v>
      </c>
      <c r="B46" s="23" t="s">
        <v>64</v>
      </c>
      <c r="C46" s="23" t="s">
        <v>195</v>
      </c>
      <c r="D46" s="23" t="s">
        <v>196</v>
      </c>
      <c r="E46" s="3" t="s">
        <v>197</v>
      </c>
      <c r="F46" s="23" t="s">
        <v>45</v>
      </c>
      <c r="G46" s="63" t="s">
        <v>54</v>
      </c>
      <c r="H46" s="63" t="s">
        <v>378</v>
      </c>
      <c r="I46" s="63">
        <v>65</v>
      </c>
      <c r="J46" s="64">
        <v>0.06</v>
      </c>
      <c r="K46" s="65">
        <v>28000000</v>
      </c>
      <c r="L46" s="65">
        <v>142</v>
      </c>
      <c r="M46" s="57">
        <f t="shared" si="2"/>
        <v>5.0714285714285712</v>
      </c>
      <c r="N46" s="66">
        <v>320</v>
      </c>
      <c r="O46" s="23">
        <v>-40</v>
      </c>
      <c r="P46" s="23">
        <v>85</v>
      </c>
      <c r="Q46" s="57">
        <f t="shared" si="5"/>
        <v>2.56</v>
      </c>
      <c r="R46" s="67">
        <v>2</v>
      </c>
      <c r="S46" s="57" t="s">
        <v>153</v>
      </c>
      <c r="T46" s="57">
        <f t="shared" si="3"/>
        <v>2.5</v>
      </c>
      <c r="U46" s="68">
        <v>16</v>
      </c>
      <c r="V46" s="68">
        <v>0.85</v>
      </c>
      <c r="W46" s="68">
        <v>1.05</v>
      </c>
      <c r="X46" s="69">
        <v>0.28999999999999998</v>
      </c>
      <c r="Y46" s="57">
        <v>7</v>
      </c>
      <c r="Z46" s="57">
        <f t="shared" si="4"/>
        <v>196</v>
      </c>
      <c r="AA46" s="68">
        <v>2</v>
      </c>
      <c r="AB46" s="12"/>
      <c r="AC46" s="18"/>
    </row>
    <row r="47" spans="1:31" s="60" customFormat="1" ht="12.75" x14ac:dyDescent="0.2">
      <c r="A47" s="79">
        <v>2022</v>
      </c>
      <c r="B47" s="23" t="s">
        <v>64</v>
      </c>
      <c r="C47" s="23" t="s">
        <v>198</v>
      </c>
      <c r="D47" s="23" t="s">
        <v>199</v>
      </c>
      <c r="E47" s="19" t="s">
        <v>200</v>
      </c>
      <c r="F47" s="23" t="s">
        <v>158</v>
      </c>
      <c r="G47" s="63" t="s">
        <v>46</v>
      </c>
      <c r="H47" s="63" t="s">
        <v>365</v>
      </c>
      <c r="I47" s="63">
        <v>5</v>
      </c>
      <c r="J47" s="64">
        <v>1.52E-2</v>
      </c>
      <c r="K47" s="65">
        <v>77000000</v>
      </c>
      <c r="L47" s="65">
        <v>840</v>
      </c>
      <c r="M47" s="57">
        <f t="shared" si="2"/>
        <v>10.909090909090908</v>
      </c>
      <c r="N47" s="66"/>
      <c r="O47" s="23">
        <v>-40</v>
      </c>
      <c r="P47" s="23">
        <v>125</v>
      </c>
      <c r="Q47" s="72">
        <v>36</v>
      </c>
      <c r="R47" s="67">
        <v>2</v>
      </c>
      <c r="S47" s="57"/>
      <c r="T47" s="57">
        <f t="shared" si="3"/>
        <v>2</v>
      </c>
      <c r="U47" s="68">
        <v>8</v>
      </c>
      <c r="V47" s="68">
        <v>1.1000000000000001</v>
      </c>
      <c r="W47" s="68">
        <v>1.35</v>
      </c>
      <c r="X47" s="69">
        <f>0.35/(W47-V47)</f>
        <v>1.4</v>
      </c>
      <c r="Y47" s="57">
        <v>60</v>
      </c>
      <c r="Z47" s="57">
        <f t="shared" si="4"/>
        <v>4620</v>
      </c>
      <c r="AA47" s="68"/>
      <c r="AB47" s="61"/>
      <c r="AC47" s="62"/>
    </row>
    <row r="48" spans="1:31" s="60" customFormat="1" ht="12.75" x14ac:dyDescent="0.2">
      <c r="A48" s="23">
        <v>2023</v>
      </c>
      <c r="B48" s="23" t="s">
        <v>201</v>
      </c>
      <c r="C48" s="23" t="s">
        <v>202</v>
      </c>
      <c r="D48" s="23" t="s">
        <v>203</v>
      </c>
      <c r="E48" s="19" t="s">
        <v>204</v>
      </c>
      <c r="F48" s="23" t="s">
        <v>158</v>
      </c>
      <c r="G48" s="63" t="s">
        <v>46</v>
      </c>
      <c r="H48" s="63" t="s">
        <v>351</v>
      </c>
      <c r="I48" s="63">
        <v>12</v>
      </c>
      <c r="J48" s="64">
        <v>6.3E-2</v>
      </c>
      <c r="K48" s="65">
        <v>30800</v>
      </c>
      <c r="L48" s="65">
        <v>6.0499999999999998E-3</v>
      </c>
      <c r="M48" s="16">
        <f t="shared" si="2"/>
        <v>0.19642857142857142</v>
      </c>
      <c r="N48" s="66"/>
      <c r="O48" s="23">
        <v>-15</v>
      </c>
      <c r="P48" s="23">
        <v>95</v>
      </c>
      <c r="Q48" s="57">
        <v>246</v>
      </c>
      <c r="R48" s="67">
        <v>0</v>
      </c>
      <c r="S48" s="57"/>
      <c r="T48" s="57">
        <f t="shared" si="3"/>
        <v>0</v>
      </c>
      <c r="U48" s="68">
        <v>3</v>
      </c>
      <c r="V48" s="68">
        <v>0.6</v>
      </c>
      <c r="W48" s="68">
        <v>0.8</v>
      </c>
      <c r="X48" s="69">
        <v>9.75</v>
      </c>
      <c r="Y48" s="40" t="e">
        <f>NA()</f>
        <v>#N/A</v>
      </c>
      <c r="Z48" s="68"/>
      <c r="AA48" s="68">
        <v>155</v>
      </c>
      <c r="AB48" s="61"/>
      <c r="AC48" s="62"/>
    </row>
    <row r="49" spans="1:31" ht="12.75" x14ac:dyDescent="0.2">
      <c r="A49" s="23">
        <v>2023</v>
      </c>
      <c r="B49" s="23" t="s">
        <v>64</v>
      </c>
      <c r="C49" s="23" t="s">
        <v>205</v>
      </c>
      <c r="D49" s="23" t="s">
        <v>206</v>
      </c>
      <c r="E49" s="3" t="s">
        <v>207</v>
      </c>
      <c r="F49" s="23" t="s">
        <v>45</v>
      </c>
      <c r="G49" s="63" t="s">
        <v>54</v>
      </c>
      <c r="H49" s="63" t="s">
        <v>356</v>
      </c>
      <c r="I49" s="63">
        <v>65</v>
      </c>
      <c r="J49" s="64">
        <v>0.19</v>
      </c>
      <c r="K49" s="65">
        <v>100000000</v>
      </c>
      <c r="L49" s="65">
        <v>101</v>
      </c>
      <c r="M49" s="57">
        <f t="shared" si="2"/>
        <v>1.01</v>
      </c>
      <c r="N49" s="66">
        <v>280</v>
      </c>
      <c r="O49" s="23">
        <v>-40</v>
      </c>
      <c r="P49" s="23">
        <v>95</v>
      </c>
      <c r="Q49" s="16">
        <f>N49/(P49-O49)</f>
        <v>2.074074074074074</v>
      </c>
      <c r="R49" s="67">
        <v>3</v>
      </c>
      <c r="S49" s="71"/>
      <c r="T49" s="57">
        <f t="shared" si="3"/>
        <v>3</v>
      </c>
      <c r="U49" s="68">
        <v>20</v>
      </c>
      <c r="V49" s="68">
        <v>1.1000000000000001</v>
      </c>
      <c r="W49" s="68">
        <v>2.5</v>
      </c>
      <c r="X49" s="69">
        <v>8.2000000000000007E-3</v>
      </c>
      <c r="Y49" s="57">
        <v>13.4</v>
      </c>
      <c r="Z49" s="57">
        <f>Y49*K49/1000000</f>
        <v>1340</v>
      </c>
      <c r="AA49" s="68">
        <v>1.3</v>
      </c>
      <c r="AB49" s="12"/>
      <c r="AC49" s="18"/>
      <c r="AD49" s="2" t="s">
        <v>208</v>
      </c>
    </row>
    <row r="50" spans="1:31" ht="12.75" x14ac:dyDescent="0.2">
      <c r="A50" s="23">
        <v>2023</v>
      </c>
      <c r="B50" s="23" t="s">
        <v>64</v>
      </c>
      <c r="C50" s="23" t="s">
        <v>209</v>
      </c>
      <c r="D50" s="23" t="s">
        <v>210</v>
      </c>
      <c r="E50" s="3" t="s">
        <v>211</v>
      </c>
      <c r="F50" s="23" t="s">
        <v>45</v>
      </c>
      <c r="G50" s="63" t="s">
        <v>54</v>
      </c>
      <c r="H50" s="63" t="s">
        <v>352</v>
      </c>
      <c r="I50" s="63">
        <v>180</v>
      </c>
      <c r="J50" s="64">
        <v>0.01</v>
      </c>
      <c r="K50" s="65">
        <v>10000000</v>
      </c>
      <c r="L50" s="65">
        <v>85</v>
      </c>
      <c r="M50" s="57">
        <f t="shared" si="2"/>
        <v>8.5</v>
      </c>
      <c r="N50" s="66">
        <v>5600</v>
      </c>
      <c r="O50" s="23">
        <v>-45</v>
      </c>
      <c r="P50" s="23">
        <v>125</v>
      </c>
      <c r="Q50" s="9">
        <f>N50/(P50-O50)</f>
        <v>32.941176470588232</v>
      </c>
      <c r="R50" s="67">
        <v>1</v>
      </c>
      <c r="S50" s="57" t="s">
        <v>153</v>
      </c>
      <c r="T50" s="57">
        <f t="shared" si="3"/>
        <v>1.5</v>
      </c>
      <c r="U50" s="68">
        <v>112</v>
      </c>
      <c r="V50" s="68">
        <v>1.5</v>
      </c>
      <c r="W50" s="68">
        <v>1.8</v>
      </c>
      <c r="X50" s="69">
        <v>0.35</v>
      </c>
      <c r="Y50" s="57">
        <f>1/10000000*414/1000000*1000000000000</f>
        <v>41.399999999999991</v>
      </c>
      <c r="Z50" s="57">
        <f>Y50*K50/1000000</f>
        <v>413.99999999999994</v>
      </c>
      <c r="AA50" s="68">
        <v>2.2999999999999998</v>
      </c>
      <c r="AB50" s="12">
        <v>7000</v>
      </c>
      <c r="AC50" s="18">
        <f>AB50/(P50-O50)</f>
        <v>41.176470588235297</v>
      </c>
      <c r="AE50" s="14"/>
    </row>
    <row r="51" spans="1:31" ht="12.75" x14ac:dyDescent="0.2">
      <c r="A51" s="23">
        <v>2023</v>
      </c>
      <c r="B51" s="23" t="s">
        <v>64</v>
      </c>
      <c r="C51" s="23" t="s">
        <v>212</v>
      </c>
      <c r="D51" s="23" t="s">
        <v>213</v>
      </c>
      <c r="E51" s="3" t="s">
        <v>214</v>
      </c>
      <c r="F51" s="23" t="s">
        <v>45</v>
      </c>
      <c r="G51" s="63" t="s">
        <v>54</v>
      </c>
      <c r="H51" s="63" t="s">
        <v>357</v>
      </c>
      <c r="I51" s="63">
        <v>65</v>
      </c>
      <c r="J51" s="64">
        <v>0.22</v>
      </c>
      <c r="K51" s="65">
        <v>100000000</v>
      </c>
      <c r="L51" s="65">
        <v>142</v>
      </c>
      <c r="M51" s="57">
        <f t="shared" si="2"/>
        <v>1.42</v>
      </c>
      <c r="N51" s="66">
        <f>2*770</f>
        <v>1540</v>
      </c>
      <c r="O51" s="23">
        <v>-40</v>
      </c>
      <c r="P51" s="23">
        <v>85</v>
      </c>
      <c r="Q51" s="57">
        <f>N51/(P51-O51)</f>
        <v>12.32</v>
      </c>
      <c r="R51" s="67">
        <v>2</v>
      </c>
      <c r="S51" s="57"/>
      <c r="T51" s="57">
        <f t="shared" si="3"/>
        <v>2</v>
      </c>
      <c r="U51" s="68">
        <v>14</v>
      </c>
      <c r="V51" s="68">
        <v>1.1000000000000001</v>
      </c>
      <c r="W51" s="68">
        <v>1.3</v>
      </c>
      <c r="X51" s="69">
        <v>0.14000000000000001</v>
      </c>
      <c r="Y51" s="57">
        <v>5.0999999999999996</v>
      </c>
      <c r="Z51" s="57">
        <f>Y51*K51/1000000</f>
        <v>509.99999999999994</v>
      </c>
      <c r="AA51" s="68">
        <v>8.1</v>
      </c>
      <c r="AB51" s="12">
        <v>2060</v>
      </c>
      <c r="AC51" s="18">
        <f>AB51/(P51-O51)</f>
        <v>16.48</v>
      </c>
    </row>
    <row r="52" spans="1:31" s="60" customFormat="1" ht="12.75" x14ac:dyDescent="0.2">
      <c r="A52" s="23">
        <v>2023</v>
      </c>
      <c r="B52" s="23" t="s">
        <v>154</v>
      </c>
      <c r="C52" s="23" t="s">
        <v>215</v>
      </c>
      <c r="D52" s="23" t="s">
        <v>216</v>
      </c>
      <c r="E52" s="19" t="s">
        <v>217</v>
      </c>
      <c r="F52" s="23" t="s">
        <v>158</v>
      </c>
      <c r="G52" s="63" t="s">
        <v>218</v>
      </c>
      <c r="H52" s="63" t="s">
        <v>357</v>
      </c>
      <c r="I52" s="63">
        <v>65</v>
      </c>
      <c r="J52" s="64">
        <v>7.9000000000000001E-2</v>
      </c>
      <c r="K52" s="65">
        <v>100000000</v>
      </c>
      <c r="L52" s="65">
        <v>464</v>
      </c>
      <c r="M52" s="57">
        <f t="shared" si="2"/>
        <v>4.6399999999999997</v>
      </c>
      <c r="N52" s="66">
        <v>850</v>
      </c>
      <c r="O52" s="23">
        <v>-40</v>
      </c>
      <c r="P52" s="23">
        <v>85</v>
      </c>
      <c r="Q52" s="57">
        <f>N52/(P52-O52)</f>
        <v>6.8</v>
      </c>
      <c r="R52" s="67">
        <v>2</v>
      </c>
      <c r="S52" s="57"/>
      <c r="T52" s="57">
        <f t="shared" si="3"/>
        <v>2</v>
      </c>
      <c r="U52" s="68">
        <v>10</v>
      </c>
      <c r="V52" s="68">
        <v>0.9</v>
      </c>
      <c r="W52" s="68">
        <v>1.1000000000000001</v>
      </c>
      <c r="X52" s="57" t="e">
        <f>NA()</f>
        <v>#N/A</v>
      </c>
      <c r="Y52" s="57">
        <v>15.5</v>
      </c>
      <c r="Z52" s="57">
        <f>Y52*K52/1000000</f>
        <v>1550</v>
      </c>
      <c r="AA52" s="68">
        <v>3</v>
      </c>
      <c r="AB52" s="61"/>
      <c r="AC52" s="62"/>
    </row>
    <row r="53" spans="1:31" s="60" customFormat="1" ht="12.75" x14ac:dyDescent="0.2">
      <c r="A53" s="23">
        <v>2023</v>
      </c>
      <c r="B53" s="23" t="s">
        <v>219</v>
      </c>
      <c r="C53" s="23" t="s">
        <v>220</v>
      </c>
      <c r="D53" s="23" t="s">
        <v>221</v>
      </c>
      <c r="E53" s="19" t="s">
        <v>222</v>
      </c>
      <c r="F53" s="23" t="s">
        <v>158</v>
      </c>
      <c r="G53" s="63" t="s">
        <v>218</v>
      </c>
      <c r="H53" s="63" t="s">
        <v>354</v>
      </c>
      <c r="I53" s="63">
        <v>22</v>
      </c>
      <c r="J53" s="64">
        <v>0.12</v>
      </c>
      <c r="K53" s="65">
        <v>328000</v>
      </c>
      <c r="L53" s="65">
        <v>0.49</v>
      </c>
      <c r="M53" s="57">
        <f t="shared" si="2"/>
        <v>1.4939024390243902</v>
      </c>
      <c r="N53" s="66">
        <v>762</v>
      </c>
      <c r="O53" s="23">
        <v>-30</v>
      </c>
      <c r="P53" s="23">
        <v>100</v>
      </c>
      <c r="Q53" s="57">
        <f>N53/(P53-O53)</f>
        <v>5.8615384615384611</v>
      </c>
      <c r="R53" s="67">
        <v>2</v>
      </c>
      <c r="S53" s="57" t="s">
        <v>153</v>
      </c>
      <c r="T53" s="57">
        <f t="shared" si="3"/>
        <v>2.5</v>
      </c>
      <c r="U53" s="68">
        <v>15</v>
      </c>
      <c r="V53" s="68">
        <v>1.6</v>
      </c>
      <c r="W53" s="68">
        <v>1.8</v>
      </c>
      <c r="X53" s="69">
        <v>2.6</v>
      </c>
      <c r="Y53" s="40" t="e">
        <f>NA()</f>
        <v>#N/A</v>
      </c>
      <c r="Z53" s="68"/>
      <c r="AA53" s="68">
        <v>13</v>
      </c>
      <c r="AB53" s="61"/>
      <c r="AC53" s="62"/>
    </row>
    <row r="54" spans="1:31" s="60" customFormat="1" ht="12.75" x14ac:dyDescent="0.2">
      <c r="A54" s="23">
        <v>2023</v>
      </c>
      <c r="B54" s="23" t="s">
        <v>223</v>
      </c>
      <c r="C54" s="23" t="s">
        <v>224</v>
      </c>
      <c r="D54" s="23" t="s">
        <v>225</v>
      </c>
      <c r="E54" s="19" t="s">
        <v>226</v>
      </c>
      <c r="F54" s="23" t="s">
        <v>158</v>
      </c>
      <c r="G54" s="63" t="s">
        <v>46</v>
      </c>
      <c r="H54" s="63" t="s">
        <v>352</v>
      </c>
      <c r="I54" s="63">
        <v>22</v>
      </c>
      <c r="J54" s="64">
        <v>1.7000000000000001E-2</v>
      </c>
      <c r="K54" s="65">
        <v>700000</v>
      </c>
      <c r="L54" s="65">
        <v>0.76</v>
      </c>
      <c r="M54" s="57">
        <f t="shared" si="2"/>
        <v>1.0857142857142859</v>
      </c>
      <c r="N54" s="66"/>
      <c r="O54" s="23">
        <v>-40</v>
      </c>
      <c r="P54" s="23">
        <v>85</v>
      </c>
      <c r="Q54" s="57">
        <v>12.5</v>
      </c>
      <c r="R54" s="67">
        <v>2</v>
      </c>
      <c r="S54" s="57"/>
      <c r="T54" s="57">
        <f t="shared" si="3"/>
        <v>2</v>
      </c>
      <c r="U54" s="68">
        <v>5</v>
      </c>
      <c r="V54" s="68">
        <v>0.6</v>
      </c>
      <c r="W54" s="68">
        <v>0.8</v>
      </c>
      <c r="X54" s="69">
        <v>1.6</v>
      </c>
      <c r="Y54" s="40" t="e">
        <f>NA()</f>
        <v>#N/A</v>
      </c>
      <c r="Z54" s="68"/>
      <c r="AA54" s="68">
        <v>20</v>
      </c>
      <c r="AB54" s="61"/>
      <c r="AC54" s="62"/>
    </row>
    <row r="55" spans="1:31" s="60" customFormat="1" ht="12.75" x14ac:dyDescent="0.2">
      <c r="A55" s="79">
        <v>2023</v>
      </c>
      <c r="B55" s="23" t="s">
        <v>88</v>
      </c>
      <c r="C55" s="14" t="s">
        <v>355</v>
      </c>
      <c r="D55" s="23" t="s">
        <v>227</v>
      </c>
      <c r="E55" s="19" t="s">
        <v>228</v>
      </c>
      <c r="F55" s="23" t="s">
        <v>158</v>
      </c>
      <c r="G55" s="63" t="s">
        <v>218</v>
      </c>
      <c r="H55" s="63" t="s">
        <v>357</v>
      </c>
      <c r="I55" s="63">
        <v>28</v>
      </c>
      <c r="J55" s="64">
        <v>3.7999999999999999E-2</v>
      </c>
      <c r="K55" s="65">
        <v>71800000</v>
      </c>
      <c r="L55" s="65">
        <v>26.4</v>
      </c>
      <c r="M55" s="57">
        <f t="shared" si="2"/>
        <v>0.36768802228412256</v>
      </c>
      <c r="N55" s="66"/>
      <c r="O55" s="23">
        <v>-20</v>
      </c>
      <c r="P55" s="23">
        <v>60</v>
      </c>
      <c r="Q55" s="72">
        <v>77.599999999999994</v>
      </c>
      <c r="R55" s="67">
        <v>1</v>
      </c>
      <c r="S55" s="57" t="s">
        <v>153</v>
      </c>
      <c r="T55" s="57">
        <f t="shared" si="3"/>
        <v>1.5</v>
      </c>
      <c r="U55" s="68">
        <v>7</v>
      </c>
      <c r="V55" s="68">
        <v>0.8</v>
      </c>
      <c r="W55" s="68">
        <v>1</v>
      </c>
      <c r="X55" s="69">
        <f>0.125/(W55-V55)</f>
        <v>0.62500000000000011</v>
      </c>
      <c r="Y55" s="57">
        <v>11</v>
      </c>
      <c r="Z55" s="57">
        <f>Y55*K55/1000000</f>
        <v>789.8</v>
      </c>
      <c r="AA55" s="68">
        <v>58.6</v>
      </c>
      <c r="AB55" s="61"/>
      <c r="AC55" s="62"/>
    </row>
    <row r="56" spans="1:31" ht="12.75" x14ac:dyDescent="0.2">
      <c r="A56" s="2">
        <v>2024</v>
      </c>
      <c r="B56" s="2" t="s">
        <v>64</v>
      </c>
      <c r="C56" s="23" t="s">
        <v>229</v>
      </c>
      <c r="D56" s="2" t="s">
        <v>230</v>
      </c>
      <c r="E56" s="19" t="s">
        <v>231</v>
      </c>
      <c r="F56" s="23" t="s">
        <v>45</v>
      </c>
      <c r="G56" s="63" t="s">
        <v>232</v>
      </c>
      <c r="H56" s="63" t="s">
        <v>363</v>
      </c>
      <c r="I56" s="63">
        <v>65</v>
      </c>
      <c r="J56" s="64">
        <v>1.2E-2</v>
      </c>
      <c r="K56" s="65">
        <v>36600</v>
      </c>
      <c r="L56" s="65">
        <v>0.1002</v>
      </c>
      <c r="M56" s="57">
        <f t="shared" si="2"/>
        <v>2.737704918032787</v>
      </c>
      <c r="N56" s="63"/>
      <c r="O56" s="23">
        <v>-30</v>
      </c>
      <c r="P56" s="23">
        <v>150</v>
      </c>
      <c r="Q56" s="28">
        <v>32.299999999999997</v>
      </c>
      <c r="R56" s="67">
        <v>1</v>
      </c>
      <c r="S56" s="57" t="s">
        <v>153</v>
      </c>
      <c r="T56" s="57">
        <f t="shared" si="3"/>
        <v>1.5</v>
      </c>
      <c r="U56" s="68">
        <v>9</v>
      </c>
      <c r="V56" s="68">
        <v>1.3</v>
      </c>
      <c r="W56" s="68">
        <v>3.7</v>
      </c>
      <c r="X56" s="69">
        <v>0.08</v>
      </c>
      <c r="Y56" s="40" t="e">
        <f>NA()</f>
        <v>#N/A</v>
      </c>
      <c r="Z56" s="68"/>
      <c r="AA56" s="68">
        <v>11</v>
      </c>
      <c r="AB56" s="12"/>
      <c r="AC56" s="18"/>
    </row>
    <row r="57" spans="1:31" ht="12.75" x14ac:dyDescent="0.2">
      <c r="A57" s="2">
        <v>2024</v>
      </c>
      <c r="B57" s="2" t="s">
        <v>88</v>
      </c>
      <c r="C57" s="23" t="s">
        <v>233</v>
      </c>
      <c r="D57" s="2" t="s">
        <v>234</v>
      </c>
      <c r="E57" s="19" t="s">
        <v>235</v>
      </c>
      <c r="F57" s="2" t="s">
        <v>45</v>
      </c>
      <c r="G57" s="4" t="s">
        <v>54</v>
      </c>
      <c r="H57" s="4" t="s">
        <v>358</v>
      </c>
      <c r="I57" s="63">
        <v>40</v>
      </c>
      <c r="J57" s="64">
        <v>7.0000000000000007E-2</v>
      </c>
      <c r="K57" s="65">
        <v>428000</v>
      </c>
      <c r="L57" s="65">
        <v>0.38</v>
      </c>
      <c r="M57" s="57">
        <f t="shared" si="2"/>
        <v>0.88785046728971972</v>
      </c>
      <c r="N57" s="63"/>
      <c r="O57" s="23">
        <v>-40</v>
      </c>
      <c r="P57" s="23">
        <v>80</v>
      </c>
      <c r="Q57" s="28">
        <v>8</v>
      </c>
      <c r="R57" s="67">
        <v>2</v>
      </c>
      <c r="S57" s="57" t="s">
        <v>153</v>
      </c>
      <c r="T57" s="57">
        <f t="shared" si="3"/>
        <v>2.5</v>
      </c>
      <c r="U57" s="68">
        <v>3</v>
      </c>
      <c r="V57" s="40"/>
      <c r="W57" s="40"/>
      <c r="X57" s="69">
        <v>0.27</v>
      </c>
      <c r="Y57" s="40"/>
      <c r="Z57" s="68"/>
      <c r="AA57" s="68">
        <v>10</v>
      </c>
      <c r="AB57" s="12"/>
      <c r="AC57" s="18"/>
      <c r="AD57" s="14" t="s">
        <v>236</v>
      </c>
    </row>
    <row r="58" spans="1:31" ht="12.75" x14ac:dyDescent="0.2">
      <c r="A58" s="78">
        <v>2024</v>
      </c>
      <c r="B58" s="2" t="s">
        <v>77</v>
      </c>
      <c r="C58" s="2" t="s">
        <v>237</v>
      </c>
      <c r="D58" s="14" t="s">
        <v>238</v>
      </c>
      <c r="E58" s="3" t="s">
        <v>239</v>
      </c>
      <c r="F58" s="23" t="s">
        <v>45</v>
      </c>
      <c r="G58" s="63" t="s">
        <v>54</v>
      </c>
      <c r="H58" s="63" t="s">
        <v>379</v>
      </c>
      <c r="I58" s="63">
        <v>180</v>
      </c>
      <c r="J58" s="64">
        <v>0.1</v>
      </c>
      <c r="K58" s="65">
        <v>16000000</v>
      </c>
      <c r="L58" s="65">
        <v>120</v>
      </c>
      <c r="M58" s="57">
        <f t="shared" si="2"/>
        <v>7.5</v>
      </c>
      <c r="N58" s="66">
        <v>250</v>
      </c>
      <c r="O58" s="23">
        <v>-40</v>
      </c>
      <c r="P58" s="23">
        <v>85</v>
      </c>
      <c r="Q58" s="16">
        <v>2</v>
      </c>
      <c r="R58" s="67">
        <v>2</v>
      </c>
      <c r="S58" s="57" t="s">
        <v>153</v>
      </c>
      <c r="T58" s="57">
        <f t="shared" si="3"/>
        <v>2.5</v>
      </c>
      <c r="U58" s="68">
        <v>10</v>
      </c>
      <c r="V58" s="68">
        <v>1.5</v>
      </c>
      <c r="W58" s="68">
        <v>2.2000000000000002</v>
      </c>
      <c r="X58" s="69">
        <v>0.04</v>
      </c>
      <c r="Y58" s="57">
        <v>21.7</v>
      </c>
      <c r="Z58" s="57">
        <f>Y58*K58/1000000</f>
        <v>347.2</v>
      </c>
      <c r="AA58" s="68">
        <v>1.2</v>
      </c>
      <c r="AB58" s="12"/>
      <c r="AC58" s="18"/>
    </row>
    <row r="59" spans="1:31" ht="12.75" x14ac:dyDescent="0.2">
      <c r="A59" s="2">
        <v>2025</v>
      </c>
      <c r="B59" s="2" t="s">
        <v>173</v>
      </c>
      <c r="C59" s="14" t="s">
        <v>240</v>
      </c>
      <c r="D59" s="2" t="s">
        <v>241</v>
      </c>
      <c r="E59" s="19" t="s">
        <v>242</v>
      </c>
      <c r="F59" s="23" t="s">
        <v>45</v>
      </c>
      <c r="G59" s="63" t="s">
        <v>54</v>
      </c>
      <c r="H59" s="63" t="s">
        <v>351</v>
      </c>
      <c r="I59" s="63">
        <v>180</v>
      </c>
      <c r="J59" s="64">
        <v>6.7000000000000004E-2</v>
      </c>
      <c r="K59" s="65">
        <v>7000000</v>
      </c>
      <c r="L59" s="65">
        <v>93.5</v>
      </c>
      <c r="M59" s="57">
        <f t="shared" si="2"/>
        <v>13.357142857142858</v>
      </c>
      <c r="N59" s="63"/>
      <c r="O59" s="23">
        <v>-40</v>
      </c>
      <c r="P59" s="23">
        <v>165</v>
      </c>
      <c r="Q59" s="28">
        <v>81</v>
      </c>
      <c r="R59" s="67">
        <v>0</v>
      </c>
      <c r="S59" s="57"/>
      <c r="T59" s="57">
        <f t="shared" si="3"/>
        <v>0</v>
      </c>
      <c r="U59" s="68">
        <v>40</v>
      </c>
      <c r="V59" s="68">
        <v>1.7</v>
      </c>
      <c r="W59" s="68">
        <v>4.2</v>
      </c>
      <c r="X59" s="69">
        <v>8.6999999999999994E-2</v>
      </c>
      <c r="Y59" s="57">
        <v>220</v>
      </c>
      <c r="Z59" s="57">
        <f>Y59*K59/1000000</f>
        <v>1540</v>
      </c>
      <c r="AA59" s="68"/>
      <c r="AB59" s="12"/>
      <c r="AC59" s="18"/>
      <c r="AD59" s="14"/>
    </row>
    <row r="60" spans="1:31" ht="12.75" x14ac:dyDescent="0.2">
      <c r="A60" s="2">
        <v>2025</v>
      </c>
      <c r="B60" s="2" t="s">
        <v>59</v>
      </c>
      <c r="C60" s="2" t="s">
        <v>243</v>
      </c>
      <c r="D60" s="2" t="s">
        <v>244</v>
      </c>
      <c r="E60" s="19" t="s">
        <v>245</v>
      </c>
      <c r="F60" s="2" t="s">
        <v>45</v>
      </c>
      <c r="G60" s="4" t="s">
        <v>46</v>
      </c>
      <c r="H60" s="4" t="s">
        <v>352</v>
      </c>
      <c r="I60" s="4">
        <v>65</v>
      </c>
      <c r="J60" s="5">
        <v>8.5000000000000006E-3</v>
      </c>
      <c r="K60" s="6">
        <v>10000000</v>
      </c>
      <c r="L60" s="6">
        <v>4.0600000000000005</v>
      </c>
      <c r="M60" s="9">
        <f t="shared" si="2"/>
        <v>0.40600000000000008</v>
      </c>
      <c r="N60" s="38">
        <v>2400</v>
      </c>
      <c r="O60" s="2">
        <v>-40</v>
      </c>
      <c r="P60" s="2">
        <v>125</v>
      </c>
      <c r="Q60" s="9">
        <f>N60/(P60-O60)</f>
        <v>14.545454545454545</v>
      </c>
      <c r="R60" s="67">
        <v>2</v>
      </c>
      <c r="S60" s="57"/>
      <c r="T60" s="57">
        <f t="shared" si="3"/>
        <v>2</v>
      </c>
      <c r="U60" s="68">
        <v>6</v>
      </c>
      <c r="V60" s="68">
        <v>0.6</v>
      </c>
      <c r="W60" s="68">
        <v>1</v>
      </c>
      <c r="X60" s="69">
        <f>0.6/(W60-V60)</f>
        <v>1.4999999999999998</v>
      </c>
      <c r="Y60" s="57">
        <v>102.8</v>
      </c>
      <c r="Z60" s="57">
        <f>Y60*K60/1000000</f>
        <v>1028</v>
      </c>
      <c r="AA60" s="68">
        <v>20</v>
      </c>
      <c r="AB60" s="12"/>
      <c r="AC60" s="15"/>
      <c r="AD60" t="s">
        <v>246</v>
      </c>
    </row>
    <row r="61" spans="1:31" ht="12.75" x14ac:dyDescent="0.2">
      <c r="A61" s="2">
        <v>2025</v>
      </c>
      <c r="B61" s="2" t="s">
        <v>64</v>
      </c>
      <c r="C61" s="2" t="s">
        <v>247</v>
      </c>
      <c r="D61" s="2" t="s">
        <v>248</v>
      </c>
      <c r="E61" s="19" t="s">
        <v>249</v>
      </c>
      <c r="F61" s="2" t="s">
        <v>45</v>
      </c>
      <c r="G61" s="4" t="s">
        <v>46</v>
      </c>
      <c r="H61" s="4" t="s">
        <v>352</v>
      </c>
      <c r="I61" s="4">
        <v>180</v>
      </c>
      <c r="J61" s="5">
        <v>7.0000000000000007E-2</v>
      </c>
      <c r="K61" s="6">
        <v>2300000</v>
      </c>
      <c r="L61" s="6">
        <v>7.6</v>
      </c>
      <c r="M61" s="9">
        <f t="shared" si="2"/>
        <v>3.3043478260869561</v>
      </c>
      <c r="N61" s="4"/>
      <c r="O61" s="2">
        <v>-40</v>
      </c>
      <c r="P61" s="2">
        <v>125</v>
      </c>
      <c r="Q61" s="28">
        <v>12.7</v>
      </c>
      <c r="R61" s="67">
        <v>2</v>
      </c>
      <c r="S61" s="57" t="s">
        <v>153</v>
      </c>
      <c r="T61" s="57">
        <f t="shared" si="3"/>
        <v>2.5</v>
      </c>
      <c r="U61" s="68">
        <v>11</v>
      </c>
      <c r="V61" s="68">
        <v>1.3</v>
      </c>
      <c r="W61" s="68">
        <v>2</v>
      </c>
      <c r="X61" s="69">
        <v>0.51</v>
      </c>
      <c r="Y61" s="40" t="e">
        <f>NA()</f>
        <v>#N/A</v>
      </c>
      <c r="Z61" s="68"/>
      <c r="AA61" s="68">
        <v>9</v>
      </c>
      <c r="AB61" s="12"/>
      <c r="AC61" s="18"/>
      <c r="AD61" s="14" t="s">
        <v>250</v>
      </c>
    </row>
    <row r="62" spans="1:31" ht="12.75" x14ac:dyDescent="0.2">
      <c r="A62" s="2">
        <v>2025</v>
      </c>
      <c r="B62" s="2" t="s">
        <v>64</v>
      </c>
      <c r="C62" t="s">
        <v>251</v>
      </c>
      <c r="D62" s="2" t="s">
        <v>252</v>
      </c>
      <c r="E62" s="19" t="s">
        <v>253</v>
      </c>
      <c r="F62" s="2" t="s">
        <v>45</v>
      </c>
      <c r="G62" s="4" t="s">
        <v>54</v>
      </c>
      <c r="H62" s="4" t="s">
        <v>365</v>
      </c>
      <c r="I62" s="4">
        <v>180</v>
      </c>
      <c r="J62" s="5">
        <v>2.8000000000000001E-2</v>
      </c>
      <c r="K62" s="6">
        <v>32000000</v>
      </c>
      <c r="L62" s="6">
        <v>131</v>
      </c>
      <c r="M62" s="9">
        <f t="shared" si="2"/>
        <v>4.09375</v>
      </c>
      <c r="N62" s="38">
        <v>1800</v>
      </c>
      <c r="O62" s="2">
        <v>-40</v>
      </c>
      <c r="P62" s="2">
        <v>125</v>
      </c>
      <c r="Q62" s="9">
        <f>N62/(P62-O62)</f>
        <v>10.909090909090908</v>
      </c>
      <c r="R62" s="67">
        <v>2</v>
      </c>
      <c r="S62" s="57" t="s">
        <v>153</v>
      </c>
      <c r="T62" s="57">
        <f t="shared" si="3"/>
        <v>2.5</v>
      </c>
      <c r="U62" s="68">
        <v>28</v>
      </c>
      <c r="V62" s="68">
        <v>1.7</v>
      </c>
      <c r="W62" s="68">
        <v>2</v>
      </c>
      <c r="X62" s="69">
        <v>0.3</v>
      </c>
      <c r="Y62" s="57">
        <v>20.8</v>
      </c>
      <c r="Z62" s="57">
        <f t="shared" ref="Z62:Z66" si="10">Y62*K62/1000000</f>
        <v>665.6</v>
      </c>
      <c r="AA62" s="68">
        <v>18.8</v>
      </c>
      <c r="AB62" s="12">
        <v>3200</v>
      </c>
      <c r="AC62" s="18">
        <f>AB62/(P62-O62)</f>
        <v>19.393939393939394</v>
      </c>
    </row>
    <row r="63" spans="1:31" ht="12.75" x14ac:dyDescent="0.2">
      <c r="A63" s="2">
        <v>2025</v>
      </c>
      <c r="B63" s="2" t="s">
        <v>173</v>
      </c>
      <c r="C63" t="s">
        <v>254</v>
      </c>
      <c r="D63" s="2" t="s">
        <v>255</v>
      </c>
      <c r="E63" s="27" t="s">
        <v>256</v>
      </c>
      <c r="F63" s="2" t="s">
        <v>45</v>
      </c>
      <c r="G63" s="4" t="s">
        <v>46</v>
      </c>
      <c r="H63" s="4" t="s">
        <v>353</v>
      </c>
      <c r="I63" s="4">
        <v>28</v>
      </c>
      <c r="J63" s="5">
        <v>4.5999999999999999E-3</v>
      </c>
      <c r="K63" s="6">
        <v>28500</v>
      </c>
      <c r="L63" s="6">
        <v>2.76E-2</v>
      </c>
      <c r="M63" s="9">
        <f t="shared" si="2"/>
        <v>0.96842105263157896</v>
      </c>
      <c r="N63" s="38">
        <v>5000</v>
      </c>
      <c r="O63" s="2">
        <v>-40</v>
      </c>
      <c r="P63" s="2">
        <v>85</v>
      </c>
      <c r="Q63" s="9">
        <f>N63/(P63-O63)</f>
        <v>40</v>
      </c>
      <c r="R63" s="12">
        <v>1</v>
      </c>
      <c r="S63" s="9" t="s">
        <v>153</v>
      </c>
      <c r="T63" s="9">
        <f t="shared" si="3"/>
        <v>1.5</v>
      </c>
      <c r="U63" s="68">
        <v>5</v>
      </c>
      <c r="V63" s="11">
        <v>0.75</v>
      </c>
      <c r="W63" s="11">
        <v>0.85</v>
      </c>
      <c r="X63" s="13">
        <v>1.9</v>
      </c>
      <c r="Y63" s="9">
        <v>9900</v>
      </c>
      <c r="Z63" s="9">
        <f t="shared" si="10"/>
        <v>282.14999999999998</v>
      </c>
      <c r="AA63" s="11">
        <v>40</v>
      </c>
      <c r="AB63" s="12"/>
      <c r="AC63" s="18"/>
    </row>
    <row r="64" spans="1:31" ht="12.75" x14ac:dyDescent="0.2">
      <c r="A64" s="2">
        <v>2025</v>
      </c>
      <c r="B64" s="2" t="s">
        <v>88</v>
      </c>
      <c r="C64" t="s">
        <v>366</v>
      </c>
      <c r="D64" s="2" t="s">
        <v>257</v>
      </c>
      <c r="E64" s="3" t="s">
        <v>258</v>
      </c>
      <c r="F64" s="2" t="s">
        <v>45</v>
      </c>
      <c r="G64" s="4" t="s">
        <v>54</v>
      </c>
      <c r="H64" s="4" t="s">
        <v>354</v>
      </c>
      <c r="I64" s="4">
        <v>65</v>
      </c>
      <c r="J64" s="5">
        <v>4.9000000000000002E-2</v>
      </c>
      <c r="K64" s="6">
        <v>500000</v>
      </c>
      <c r="L64" s="6"/>
      <c r="M64" s="10" t="e">
        <f>NA()</f>
        <v>#N/A</v>
      </c>
      <c r="N64" s="4"/>
      <c r="O64" s="2">
        <v>-30</v>
      </c>
      <c r="P64" s="2">
        <v>90</v>
      </c>
      <c r="Q64" s="28">
        <v>41.7</v>
      </c>
      <c r="R64" s="12">
        <v>1</v>
      </c>
      <c r="S64" s="9" t="s">
        <v>153</v>
      </c>
      <c r="T64" s="9">
        <f t="shared" si="3"/>
        <v>1.5</v>
      </c>
      <c r="U64" s="11">
        <v>3</v>
      </c>
      <c r="V64" s="11">
        <v>0.4</v>
      </c>
      <c r="W64" s="11">
        <v>0.5</v>
      </c>
      <c r="X64" s="13">
        <v>100</v>
      </c>
      <c r="Y64" s="9">
        <v>171</v>
      </c>
      <c r="Z64" s="9">
        <f t="shared" si="10"/>
        <v>85.5</v>
      </c>
      <c r="AA64" s="11">
        <v>65</v>
      </c>
      <c r="AB64" s="12"/>
      <c r="AC64" s="12"/>
      <c r="AD64" t="s">
        <v>347</v>
      </c>
    </row>
    <row r="65" spans="1:29" ht="12.75" x14ac:dyDescent="0.2">
      <c r="A65" s="2">
        <v>2025</v>
      </c>
      <c r="B65" s="2" t="s">
        <v>88</v>
      </c>
      <c r="C65" t="s">
        <v>259</v>
      </c>
      <c r="D65" s="2" t="s">
        <v>260</v>
      </c>
      <c r="E65" s="19" t="s">
        <v>261</v>
      </c>
      <c r="F65" s="23" t="s">
        <v>45</v>
      </c>
      <c r="G65" s="63" t="s">
        <v>54</v>
      </c>
      <c r="H65" s="4" t="s">
        <v>352</v>
      </c>
      <c r="I65" s="4">
        <v>65</v>
      </c>
      <c r="J65" s="5">
        <v>1.3599999999999999E-2</v>
      </c>
      <c r="K65" s="6">
        <v>12000000</v>
      </c>
      <c r="L65" s="6">
        <v>5.7</v>
      </c>
      <c r="M65" s="9">
        <f t="shared" si="2"/>
        <v>0.47499999999999998</v>
      </c>
      <c r="N65" s="38">
        <v>40000</v>
      </c>
      <c r="O65" s="2">
        <v>-30</v>
      </c>
      <c r="P65" s="2">
        <v>120</v>
      </c>
      <c r="Q65" s="9">
        <f>N65/(P65-O65)</f>
        <v>266.66666666666669</v>
      </c>
      <c r="R65" s="12">
        <v>1</v>
      </c>
      <c r="S65" s="9" t="s">
        <v>153</v>
      </c>
      <c r="T65" s="9">
        <f t="shared" si="3"/>
        <v>1.5</v>
      </c>
      <c r="U65" s="10">
        <v>15</v>
      </c>
      <c r="V65" s="11">
        <v>0.35</v>
      </c>
      <c r="W65" s="11">
        <v>0.5</v>
      </c>
      <c r="X65" s="9">
        <f>0.5/(W65-V65)</f>
        <v>3.333333333333333</v>
      </c>
      <c r="Y65" s="9">
        <v>79</v>
      </c>
      <c r="Z65" s="9">
        <f t="shared" si="10"/>
        <v>948</v>
      </c>
      <c r="AA65" s="11">
        <v>5</v>
      </c>
      <c r="AB65" s="12"/>
      <c r="AC65" s="12"/>
    </row>
    <row r="66" spans="1:29" ht="12.75" x14ac:dyDescent="0.2">
      <c r="A66" s="2">
        <v>2025</v>
      </c>
      <c r="B66" s="2" t="s">
        <v>262</v>
      </c>
      <c r="C66" s="2" t="s">
        <v>263</v>
      </c>
      <c r="D66" s="2" t="s">
        <v>264</v>
      </c>
      <c r="E66" s="3" t="e">
        <f>NA()</f>
        <v>#N/A</v>
      </c>
      <c r="F66" s="2" t="s">
        <v>45</v>
      </c>
      <c r="G66" s="4" t="s">
        <v>54</v>
      </c>
      <c r="H66" s="4" t="s">
        <v>377</v>
      </c>
      <c r="I66" s="4">
        <v>180</v>
      </c>
      <c r="J66" s="5">
        <v>0.22</v>
      </c>
      <c r="K66" s="6">
        <v>16000000</v>
      </c>
      <c r="L66" s="6">
        <v>157</v>
      </c>
      <c r="M66" s="9">
        <f t="shared" ref="M66" si="11">L66/K66*1000000</f>
        <v>9.8125</v>
      </c>
      <c r="N66" s="38">
        <v>700</v>
      </c>
      <c r="O66" s="2">
        <v>-45</v>
      </c>
      <c r="P66" s="2">
        <v>85</v>
      </c>
      <c r="Q66" s="9">
        <f>N66/(P66-O66)</f>
        <v>5.384615384615385</v>
      </c>
      <c r="R66" s="12">
        <v>2</v>
      </c>
      <c r="S66" s="9" t="s">
        <v>153</v>
      </c>
      <c r="T66" s="9">
        <f t="shared" ref="T66" si="12">IF(S66="Y",R66+0.5,R66)</f>
        <v>2.5</v>
      </c>
      <c r="U66" s="11">
        <v>16</v>
      </c>
      <c r="V66" s="11">
        <v>1.6</v>
      </c>
      <c r="W66" s="11">
        <v>2</v>
      </c>
      <c r="X66" s="13">
        <v>0.15</v>
      </c>
      <c r="Y66" s="9">
        <v>21</v>
      </c>
      <c r="Z66" s="9">
        <f t="shared" si="10"/>
        <v>336</v>
      </c>
      <c r="AA66" s="11">
        <v>2</v>
      </c>
      <c r="AB66" s="12">
        <v>850</v>
      </c>
      <c r="AC66" s="16">
        <f>AB66/(P66-O66)</f>
        <v>6.5384615384615383</v>
      </c>
    </row>
    <row r="67" spans="1:29" ht="12.75" x14ac:dyDescent="0.2">
      <c r="G67" s="4"/>
      <c r="H67" s="4"/>
      <c r="I67" s="4"/>
      <c r="J67" s="5"/>
      <c r="L67" s="6"/>
      <c r="M67" s="9"/>
      <c r="N67" s="4"/>
      <c r="Q67" s="9"/>
      <c r="S67" s="9"/>
      <c r="T67" s="9"/>
      <c r="X67" s="13"/>
      <c r="Y67" s="9"/>
      <c r="Z67" s="9"/>
      <c r="AB67" s="9"/>
      <c r="AC67" s="9"/>
    </row>
    <row r="68" spans="1:29" x14ac:dyDescent="0.25">
      <c r="A68" s="74" t="s">
        <v>265</v>
      </c>
      <c r="G68" s="4"/>
      <c r="H68" s="4"/>
      <c r="I68" s="4"/>
      <c r="J68" s="5"/>
      <c r="L68" s="6"/>
      <c r="M68" s="20"/>
      <c r="N68" s="4"/>
      <c r="Q68" s="9"/>
      <c r="S68" s="9"/>
      <c r="T68" s="9"/>
      <c r="X68" s="13"/>
      <c r="Y68" s="9"/>
      <c r="Z68" s="9"/>
      <c r="AB68" s="9"/>
      <c r="AC68" s="9"/>
    </row>
    <row r="69" spans="1:29" ht="12.75" x14ac:dyDescent="0.2">
      <c r="D69" s="14"/>
      <c r="E69" s="14"/>
      <c r="G69" s="4"/>
      <c r="H69" s="4"/>
      <c r="I69" s="4"/>
      <c r="J69" s="5"/>
      <c r="L69" s="6"/>
      <c r="M69" s="9"/>
      <c r="N69" s="7"/>
      <c r="Q69" s="9"/>
      <c r="S69" s="9"/>
      <c r="T69" s="9"/>
      <c r="X69" s="13"/>
      <c r="Y69" s="9"/>
      <c r="Z69" s="9"/>
      <c r="AB69" s="9"/>
      <c r="AC69" s="9"/>
    </row>
    <row r="70" spans="1:29" ht="12.75" x14ac:dyDescent="0.2">
      <c r="G70" s="4"/>
      <c r="H70" s="4"/>
      <c r="I70" s="4"/>
      <c r="J70" s="5"/>
      <c r="L70" s="6"/>
      <c r="M70" s="9"/>
      <c r="N70" s="4"/>
      <c r="Q70" s="9"/>
      <c r="S70" s="9"/>
      <c r="T70" s="9"/>
      <c r="X70" s="13"/>
      <c r="Y70" s="9"/>
      <c r="Z70" s="9"/>
      <c r="AB70" s="9"/>
      <c r="AC70" s="9"/>
    </row>
    <row r="71" spans="1:29" ht="12.75" x14ac:dyDescent="0.2">
      <c r="G71" s="4"/>
      <c r="H71" s="4"/>
      <c r="I71" s="4"/>
      <c r="J71" s="5"/>
      <c r="L71" s="6"/>
      <c r="M71" s="9"/>
      <c r="N71" s="4"/>
      <c r="Q71" s="9"/>
      <c r="S71" s="9"/>
      <c r="T71" s="9"/>
      <c r="X71" s="13"/>
      <c r="Y71" s="9"/>
      <c r="Z71" s="9"/>
      <c r="AB71" s="9"/>
      <c r="AC71" s="9"/>
    </row>
    <row r="72" spans="1:29" ht="12.75" x14ac:dyDescent="0.2">
      <c r="G72" s="4"/>
      <c r="H72" s="4"/>
      <c r="I72" s="4"/>
      <c r="J72" s="5"/>
      <c r="L72" s="6"/>
      <c r="M72" s="9"/>
      <c r="N72" s="4"/>
      <c r="Q72" s="9"/>
      <c r="S72" s="9"/>
      <c r="T72" s="9"/>
      <c r="X72" s="13"/>
      <c r="Y72" s="9"/>
      <c r="Z72" s="9"/>
      <c r="AB72" s="9"/>
      <c r="AC72" s="9"/>
    </row>
    <row r="73" spans="1:29" ht="12.75" x14ac:dyDescent="0.2">
      <c r="G73" s="4"/>
      <c r="H73" s="4"/>
      <c r="I73" s="4"/>
      <c r="J73" s="5"/>
      <c r="L73" s="6"/>
      <c r="M73" s="9"/>
      <c r="N73" s="4"/>
      <c r="Q73" s="9"/>
      <c r="S73" s="9"/>
      <c r="T73" s="9"/>
      <c r="X73" s="13"/>
      <c r="Y73" s="9"/>
      <c r="Z73" s="9"/>
      <c r="AB73" s="9"/>
      <c r="AC73" s="9"/>
    </row>
    <row r="74" spans="1:29" ht="12.75" x14ac:dyDescent="0.2">
      <c r="G74" s="4"/>
      <c r="H74" s="4"/>
      <c r="I74" s="4"/>
      <c r="J74" s="5"/>
      <c r="L74" s="6"/>
      <c r="M74" s="9"/>
      <c r="N74" s="4"/>
      <c r="Q74" s="9"/>
      <c r="S74" s="9"/>
      <c r="T74" s="9"/>
      <c r="X74" s="13"/>
      <c r="Y74" s="9"/>
      <c r="Z74" s="9"/>
      <c r="AB74" s="9"/>
      <c r="AC74" s="9"/>
    </row>
    <row r="75" spans="1:29" ht="12.75" x14ac:dyDescent="0.2">
      <c r="G75" s="4"/>
      <c r="H75" s="4"/>
      <c r="I75" s="4"/>
      <c r="J75" s="5"/>
      <c r="L75" s="6"/>
      <c r="M75" s="9"/>
      <c r="N75" s="4"/>
      <c r="Q75" s="9"/>
      <c r="S75" s="9"/>
      <c r="T75" s="9"/>
      <c r="X75" s="13"/>
      <c r="Y75" s="9"/>
      <c r="Z75" s="9"/>
      <c r="AB75" s="9"/>
      <c r="AC75" s="9"/>
    </row>
    <row r="76" spans="1:29" ht="12.75" x14ac:dyDescent="0.2">
      <c r="G76" s="4"/>
      <c r="H76" s="4"/>
      <c r="I76" s="4"/>
      <c r="J76" s="5"/>
      <c r="L76" s="6"/>
      <c r="M76" s="9"/>
      <c r="N76" s="4"/>
      <c r="Q76" s="9"/>
      <c r="S76" s="9"/>
      <c r="T76" s="9"/>
      <c r="X76" s="13"/>
      <c r="Y76" s="9"/>
      <c r="Z76" s="9"/>
      <c r="AB76" s="9"/>
      <c r="AC76" s="9"/>
    </row>
    <row r="77" spans="1:29" ht="12.75" x14ac:dyDescent="0.2">
      <c r="G77" s="4"/>
      <c r="H77" s="4"/>
      <c r="I77" s="4"/>
      <c r="J77" s="5"/>
      <c r="L77" s="6"/>
      <c r="M77" s="9"/>
      <c r="N77" s="4"/>
      <c r="Q77" s="9"/>
      <c r="S77" s="9"/>
      <c r="T77" s="9"/>
      <c r="X77" s="13"/>
      <c r="Y77" s="9"/>
      <c r="Z77" s="9"/>
      <c r="AB77" s="9"/>
      <c r="AC77" s="9"/>
    </row>
    <row r="78" spans="1:29" ht="12.75" x14ac:dyDescent="0.2">
      <c r="G78" s="4"/>
      <c r="H78" s="4"/>
      <c r="I78" s="4"/>
      <c r="J78" s="5"/>
      <c r="L78" s="6"/>
      <c r="M78" s="9"/>
      <c r="N78" s="4"/>
      <c r="Q78" s="9"/>
      <c r="S78" s="9"/>
      <c r="T78" s="9"/>
      <c r="X78" s="13"/>
      <c r="Y78" s="9"/>
      <c r="Z78" s="9"/>
      <c r="AB78" s="9"/>
      <c r="AC78" s="9"/>
    </row>
    <row r="79" spans="1:29" ht="12.75" x14ac:dyDescent="0.2">
      <c r="G79" s="4"/>
      <c r="H79" s="4"/>
      <c r="I79" s="4"/>
      <c r="J79" s="5"/>
      <c r="L79" s="6"/>
      <c r="M79" s="9"/>
      <c r="N79" s="4"/>
      <c r="Q79" s="9"/>
      <c r="S79" s="9"/>
      <c r="T79" s="9"/>
      <c r="X79" s="13"/>
      <c r="Y79" s="9"/>
      <c r="Z79" s="9"/>
      <c r="AB79" s="9"/>
      <c r="AC79" s="9"/>
    </row>
    <row r="80" spans="1:29" ht="12.75" x14ac:dyDescent="0.2">
      <c r="G80" s="4"/>
      <c r="H80" s="4"/>
      <c r="I80" s="4"/>
      <c r="J80" s="5"/>
      <c r="L80" s="6"/>
      <c r="M80" s="9"/>
      <c r="N80" s="4"/>
      <c r="Q80" s="9"/>
      <c r="S80" s="9"/>
      <c r="T80" s="9"/>
      <c r="X80" s="13"/>
      <c r="Y80" s="9"/>
      <c r="Z80" s="9"/>
      <c r="AB80" s="9"/>
      <c r="AC80" s="9"/>
    </row>
    <row r="81" spans="7:29" ht="12.75" x14ac:dyDescent="0.2">
      <c r="G81" s="4"/>
      <c r="H81" s="4"/>
      <c r="I81" s="4"/>
      <c r="J81" s="5"/>
      <c r="L81" s="6"/>
      <c r="M81" s="9"/>
      <c r="N81" s="4"/>
      <c r="Q81" s="9"/>
      <c r="S81" s="9"/>
      <c r="T81" s="9"/>
      <c r="X81" s="13"/>
      <c r="Y81" s="9"/>
      <c r="Z81" s="9"/>
      <c r="AB81" s="9"/>
      <c r="AC81" s="9"/>
    </row>
    <row r="82" spans="7:29" ht="12.75" x14ac:dyDescent="0.2">
      <c r="G82" s="4"/>
      <c r="H82" s="4"/>
      <c r="I82" s="4"/>
      <c r="J82" s="5"/>
      <c r="L82" s="6"/>
      <c r="M82" s="9"/>
      <c r="N82" s="4"/>
      <c r="Q82" s="9"/>
      <c r="S82" s="9"/>
      <c r="T82" s="9"/>
      <c r="X82" s="13"/>
      <c r="Y82" s="9"/>
      <c r="Z82" s="9"/>
      <c r="AB82" s="9"/>
      <c r="AC82" s="9"/>
    </row>
    <row r="83" spans="7:29" ht="12.75" x14ac:dyDescent="0.2">
      <c r="G83" s="4"/>
      <c r="H83" s="4"/>
      <c r="I83" s="4"/>
      <c r="J83" s="5"/>
      <c r="L83" s="6"/>
      <c r="M83" s="9"/>
      <c r="N83" s="4"/>
      <c r="Q83" s="9"/>
      <c r="S83" s="9"/>
      <c r="T83" s="9"/>
      <c r="X83" s="13"/>
      <c r="Y83" s="9"/>
      <c r="Z83" s="9"/>
      <c r="AB83" s="9"/>
      <c r="AC83" s="9"/>
    </row>
    <row r="84" spans="7:29" ht="12.75" x14ac:dyDescent="0.2">
      <c r="G84" s="4"/>
      <c r="H84" s="4"/>
      <c r="I84" s="4"/>
      <c r="J84" s="5"/>
      <c r="L84" s="6"/>
      <c r="M84" s="9"/>
      <c r="N84" s="4"/>
      <c r="Q84" s="9"/>
      <c r="S84" s="9"/>
      <c r="T84" s="9"/>
      <c r="X84" s="13"/>
      <c r="Y84" s="9"/>
      <c r="Z84" s="9"/>
      <c r="AB84" s="9"/>
      <c r="AC84" s="9"/>
    </row>
    <row r="85" spans="7:29" ht="12.75" x14ac:dyDescent="0.2">
      <c r="G85" s="4"/>
      <c r="H85" s="4"/>
      <c r="I85" s="4"/>
      <c r="J85" s="5"/>
      <c r="L85" s="6"/>
      <c r="M85" s="9"/>
      <c r="N85" s="4"/>
      <c r="Q85" s="9"/>
      <c r="S85" s="9"/>
      <c r="T85" s="9"/>
      <c r="X85" s="13"/>
      <c r="Y85" s="9"/>
      <c r="Z85" s="9"/>
      <c r="AB85" s="9"/>
      <c r="AC85" s="9"/>
    </row>
    <row r="86" spans="7:29" ht="12.75" x14ac:dyDescent="0.2">
      <c r="G86" s="4"/>
      <c r="H86" s="4"/>
      <c r="I86" s="4"/>
      <c r="J86" s="5"/>
      <c r="L86" s="6"/>
      <c r="M86" s="9"/>
      <c r="N86" s="4"/>
      <c r="Q86" s="9"/>
      <c r="S86" s="9"/>
      <c r="T86" s="9"/>
      <c r="X86" s="13"/>
      <c r="Y86" s="9"/>
      <c r="Z86" s="9"/>
      <c r="AB86" s="9"/>
      <c r="AC86" s="9"/>
    </row>
    <row r="87" spans="7:29" ht="12.75" x14ac:dyDescent="0.2">
      <c r="G87" s="4"/>
      <c r="H87" s="4"/>
      <c r="I87" s="4"/>
      <c r="J87" s="5"/>
      <c r="L87" s="6"/>
      <c r="M87" s="9"/>
      <c r="N87" s="4"/>
      <c r="Q87" s="9"/>
      <c r="S87" s="9"/>
      <c r="T87" s="9"/>
      <c r="X87" s="13"/>
      <c r="Y87" s="9"/>
      <c r="Z87" s="9"/>
      <c r="AB87" s="9"/>
      <c r="AC87" s="9"/>
    </row>
    <row r="88" spans="7:29" ht="12.75" x14ac:dyDescent="0.2">
      <c r="G88" s="4"/>
      <c r="H88" s="4"/>
      <c r="I88" s="4"/>
      <c r="J88" s="5"/>
      <c r="L88" s="6"/>
      <c r="M88" s="9"/>
      <c r="N88" s="4"/>
      <c r="Q88" s="9"/>
      <c r="S88" s="9"/>
      <c r="T88" s="9"/>
      <c r="X88" s="13"/>
      <c r="Y88" s="9"/>
      <c r="Z88" s="9"/>
      <c r="AB88" s="9"/>
      <c r="AC88" s="9"/>
    </row>
    <row r="89" spans="7:29" ht="12.75" x14ac:dyDescent="0.2">
      <c r="G89" s="4"/>
      <c r="H89" s="4"/>
      <c r="I89" s="4"/>
      <c r="J89" s="5"/>
      <c r="L89" s="6"/>
      <c r="M89" s="9"/>
      <c r="N89" s="4"/>
      <c r="Q89" s="9"/>
      <c r="S89" s="9"/>
      <c r="T89" s="9"/>
      <c r="X89" s="13"/>
      <c r="Y89" s="9"/>
      <c r="Z89" s="9"/>
      <c r="AB89" s="9"/>
      <c r="AC89" s="9"/>
    </row>
    <row r="90" spans="7:29" ht="12.75" x14ac:dyDescent="0.2">
      <c r="G90" s="4"/>
      <c r="H90" s="4"/>
      <c r="I90" s="4"/>
      <c r="J90" s="5"/>
      <c r="L90" s="6"/>
      <c r="M90" s="9"/>
      <c r="N90" s="4"/>
      <c r="Q90" s="9"/>
      <c r="S90" s="9"/>
      <c r="T90" s="9"/>
      <c r="X90" s="13"/>
      <c r="Y90" s="9"/>
      <c r="Z90" s="9"/>
      <c r="AB90" s="9"/>
      <c r="AC90" s="9"/>
    </row>
    <row r="91" spans="7:29" ht="12.75" x14ac:dyDescent="0.2">
      <c r="G91" s="4"/>
      <c r="H91" s="4"/>
      <c r="I91" s="4"/>
      <c r="J91" s="5"/>
      <c r="L91" s="6"/>
      <c r="M91" s="9"/>
      <c r="N91" s="4"/>
      <c r="Q91" s="9"/>
      <c r="S91" s="9"/>
      <c r="T91" s="9"/>
      <c r="X91" s="13"/>
      <c r="Y91" s="9"/>
      <c r="Z91" s="9"/>
      <c r="AB91" s="9"/>
      <c r="AC91" s="9"/>
    </row>
    <row r="92" spans="7:29" ht="12.75" x14ac:dyDescent="0.2">
      <c r="G92" s="4"/>
      <c r="H92" s="4"/>
      <c r="I92" s="4"/>
      <c r="J92" s="5"/>
      <c r="L92" s="6"/>
      <c r="M92" s="9"/>
      <c r="N92" s="4"/>
      <c r="Q92" s="9"/>
      <c r="S92" s="9"/>
      <c r="T92" s="9"/>
      <c r="X92" s="13"/>
      <c r="Y92" s="9"/>
      <c r="Z92" s="9"/>
      <c r="AB92" s="9"/>
      <c r="AC92" s="9"/>
    </row>
    <row r="93" spans="7:29" ht="12.75" x14ac:dyDescent="0.2">
      <c r="G93" s="4"/>
      <c r="H93" s="4"/>
      <c r="I93" s="4"/>
      <c r="J93" s="5"/>
      <c r="L93" s="6"/>
      <c r="M93" s="9"/>
      <c r="N93" s="4"/>
      <c r="Q93" s="9"/>
      <c r="S93" s="9"/>
      <c r="T93" s="9"/>
      <c r="X93" s="13"/>
      <c r="Y93" s="9"/>
      <c r="Z93" s="9"/>
      <c r="AB93" s="9"/>
      <c r="AC93" s="9"/>
    </row>
    <row r="94" spans="7:29" ht="12.75" x14ac:dyDescent="0.2">
      <c r="G94" s="4"/>
      <c r="H94" s="4"/>
      <c r="I94" s="4"/>
      <c r="J94" s="5"/>
      <c r="L94" s="6"/>
      <c r="M94" s="9"/>
      <c r="N94" s="4"/>
      <c r="Q94" s="9"/>
      <c r="S94" s="9"/>
      <c r="T94" s="9"/>
      <c r="X94" s="13"/>
      <c r="Y94" s="9"/>
      <c r="Z94" s="9"/>
      <c r="AB94" s="9"/>
      <c r="AC94" s="9"/>
    </row>
    <row r="95" spans="7:29" ht="12.75" x14ac:dyDescent="0.2">
      <c r="G95" s="4"/>
      <c r="H95" s="4"/>
      <c r="I95" s="4"/>
      <c r="J95" s="5"/>
      <c r="L95" s="6"/>
      <c r="M95" s="9"/>
      <c r="N95" s="4"/>
      <c r="Q95" s="9"/>
      <c r="S95" s="9"/>
      <c r="T95" s="9"/>
      <c r="X95" s="13"/>
      <c r="Y95" s="9"/>
      <c r="Z95" s="9"/>
      <c r="AB95" s="9"/>
      <c r="AC95" s="9"/>
    </row>
    <row r="96" spans="7:29" ht="12.75" x14ac:dyDescent="0.2">
      <c r="G96" s="4"/>
      <c r="H96" s="4"/>
      <c r="I96" s="4"/>
      <c r="J96" s="5"/>
      <c r="L96" s="6"/>
      <c r="M96" s="9"/>
      <c r="N96" s="4"/>
      <c r="Q96" s="9"/>
      <c r="S96" s="9"/>
      <c r="T96" s="9"/>
      <c r="X96" s="13"/>
      <c r="Y96" s="9"/>
      <c r="Z96" s="9"/>
      <c r="AB96" s="9"/>
      <c r="AC96" s="9"/>
    </row>
    <row r="97" spans="7:29" ht="12.75" x14ac:dyDescent="0.2">
      <c r="G97" s="4"/>
      <c r="H97" s="4"/>
      <c r="I97" s="4"/>
      <c r="J97" s="5"/>
      <c r="L97" s="6"/>
      <c r="M97" s="9"/>
      <c r="N97" s="4"/>
      <c r="Q97" s="9"/>
      <c r="S97" s="9"/>
      <c r="T97" s="9"/>
      <c r="X97" s="13"/>
      <c r="Y97" s="9"/>
      <c r="Z97" s="9"/>
      <c r="AB97" s="9"/>
      <c r="AC97" s="9"/>
    </row>
    <row r="98" spans="7:29" ht="12.75" x14ac:dyDescent="0.2">
      <c r="G98" s="4"/>
      <c r="H98" s="4"/>
      <c r="I98" s="4"/>
      <c r="J98" s="5"/>
      <c r="L98" s="6"/>
      <c r="M98" s="9"/>
      <c r="N98" s="4"/>
      <c r="Q98" s="9"/>
      <c r="S98" s="9"/>
      <c r="T98" s="9"/>
      <c r="X98" s="13"/>
      <c r="Y98" s="9"/>
      <c r="Z98" s="9"/>
      <c r="AB98" s="9"/>
      <c r="AC98" s="9"/>
    </row>
    <row r="99" spans="7:29" ht="12.75" x14ac:dyDescent="0.2">
      <c r="G99" s="4"/>
      <c r="H99" s="4"/>
      <c r="I99" s="4"/>
      <c r="J99" s="5"/>
      <c r="L99" s="6"/>
      <c r="M99" s="9"/>
      <c r="N99" s="4"/>
      <c r="Q99" s="9"/>
      <c r="S99" s="9"/>
      <c r="T99" s="9"/>
      <c r="X99" s="13"/>
      <c r="Y99" s="9"/>
      <c r="Z99" s="9"/>
      <c r="AB99" s="9"/>
      <c r="AC99" s="9"/>
    </row>
    <row r="100" spans="7:29" ht="12.75" x14ac:dyDescent="0.2">
      <c r="G100" s="4"/>
      <c r="H100" s="4"/>
      <c r="I100" s="4"/>
      <c r="J100" s="5"/>
      <c r="L100" s="6"/>
      <c r="M100" s="9"/>
      <c r="N100" s="4"/>
      <c r="Q100" s="9"/>
      <c r="S100" s="9"/>
      <c r="T100" s="9"/>
      <c r="X100" s="13"/>
      <c r="Y100" s="9"/>
      <c r="Z100" s="9"/>
      <c r="AB100" s="9"/>
      <c r="AC100" s="9"/>
    </row>
    <row r="101" spans="7:29" ht="12.75" x14ac:dyDescent="0.2">
      <c r="G101" s="4"/>
      <c r="H101" s="4"/>
      <c r="I101" s="4"/>
      <c r="J101" s="5"/>
      <c r="L101" s="6"/>
      <c r="M101" s="9"/>
      <c r="N101" s="4"/>
      <c r="Q101" s="9"/>
      <c r="S101" s="9"/>
      <c r="T101" s="9"/>
      <c r="X101" s="13"/>
      <c r="Y101" s="9"/>
      <c r="Z101" s="9"/>
      <c r="AB101" s="9"/>
      <c r="AC101" s="9"/>
    </row>
    <row r="102" spans="7:29" ht="12.75" x14ac:dyDescent="0.2">
      <c r="G102" s="4"/>
      <c r="H102" s="4"/>
      <c r="I102" s="4"/>
      <c r="J102" s="5"/>
      <c r="L102" s="6"/>
      <c r="M102" s="9"/>
      <c r="N102" s="4"/>
      <c r="Q102" s="9"/>
      <c r="S102" s="9"/>
      <c r="T102" s="9"/>
      <c r="X102" s="13"/>
      <c r="Y102" s="9"/>
      <c r="Z102" s="9"/>
      <c r="AB102" s="9"/>
      <c r="AC102" s="9"/>
    </row>
    <row r="103" spans="7:29" ht="12.75" x14ac:dyDescent="0.2">
      <c r="G103" s="4"/>
      <c r="H103" s="4"/>
      <c r="I103" s="4"/>
      <c r="J103" s="5"/>
      <c r="L103" s="6"/>
      <c r="M103" s="9"/>
      <c r="N103" s="4"/>
      <c r="Q103" s="9"/>
      <c r="S103" s="9"/>
      <c r="T103" s="9"/>
      <c r="X103" s="13"/>
      <c r="Y103" s="9"/>
      <c r="Z103" s="9"/>
      <c r="AB103" s="9"/>
      <c r="AC103" s="9"/>
    </row>
    <row r="104" spans="7:29" ht="12.75" x14ac:dyDescent="0.2">
      <c r="G104" s="4"/>
      <c r="H104" s="4"/>
      <c r="I104" s="4"/>
      <c r="J104" s="5"/>
      <c r="L104" s="6"/>
      <c r="M104" s="9"/>
      <c r="N104" s="4"/>
      <c r="Q104" s="9"/>
      <c r="S104" s="9"/>
      <c r="T104" s="9"/>
      <c r="X104" s="13"/>
      <c r="Y104" s="9"/>
      <c r="Z104" s="9"/>
      <c r="AB104" s="9"/>
      <c r="AC104" s="9"/>
    </row>
    <row r="105" spans="7:29" ht="12.75" x14ac:dyDescent="0.2">
      <c r="G105" s="4"/>
      <c r="H105" s="4"/>
      <c r="I105" s="4"/>
      <c r="J105" s="5"/>
      <c r="L105" s="6"/>
      <c r="M105" s="9"/>
      <c r="N105" s="4"/>
      <c r="Q105" s="9"/>
      <c r="S105" s="9"/>
      <c r="T105" s="9"/>
      <c r="X105" s="13"/>
      <c r="Y105" s="9"/>
      <c r="Z105" s="9"/>
      <c r="AB105" s="9"/>
      <c r="AC105" s="9"/>
    </row>
    <row r="106" spans="7:29" ht="12.75" x14ac:dyDescent="0.2">
      <c r="G106" s="4"/>
      <c r="H106" s="4"/>
      <c r="I106" s="4"/>
      <c r="J106" s="5"/>
      <c r="L106" s="6"/>
      <c r="M106" s="9"/>
      <c r="N106" s="4"/>
      <c r="Q106" s="9"/>
      <c r="S106" s="9"/>
      <c r="T106" s="9"/>
      <c r="X106" s="13"/>
      <c r="Y106" s="9"/>
      <c r="Z106" s="9"/>
      <c r="AB106" s="9"/>
      <c r="AC106" s="9"/>
    </row>
    <row r="107" spans="7:29" ht="12.75" x14ac:dyDescent="0.2">
      <c r="G107" s="4"/>
      <c r="H107" s="4"/>
      <c r="I107" s="4"/>
      <c r="J107" s="5"/>
      <c r="L107" s="6"/>
      <c r="M107" s="9"/>
      <c r="N107" s="4"/>
      <c r="Q107" s="9"/>
      <c r="S107" s="9"/>
      <c r="T107" s="9"/>
      <c r="X107" s="13"/>
      <c r="Y107" s="9"/>
      <c r="Z107" s="9"/>
      <c r="AB107" s="9"/>
      <c r="AC107" s="9"/>
    </row>
    <row r="108" spans="7:29" ht="12.75" x14ac:dyDescent="0.2">
      <c r="G108" s="4"/>
      <c r="H108" s="4"/>
      <c r="I108" s="4"/>
      <c r="J108" s="5"/>
      <c r="L108" s="6"/>
      <c r="M108" s="9"/>
      <c r="N108" s="4"/>
      <c r="Q108" s="9"/>
      <c r="S108" s="9"/>
      <c r="T108" s="9"/>
      <c r="X108" s="13"/>
      <c r="Y108" s="9"/>
      <c r="Z108" s="9"/>
      <c r="AB108" s="9"/>
      <c r="AC108" s="9"/>
    </row>
    <row r="109" spans="7:29" ht="12.75" x14ac:dyDescent="0.2">
      <c r="G109" s="4"/>
      <c r="H109" s="4"/>
      <c r="I109" s="4"/>
      <c r="J109" s="5"/>
      <c r="L109" s="6"/>
      <c r="M109" s="9"/>
      <c r="N109" s="4"/>
      <c r="Q109" s="9"/>
      <c r="S109" s="9"/>
      <c r="T109" s="9"/>
      <c r="X109" s="13"/>
      <c r="Y109" s="9"/>
      <c r="Z109" s="9"/>
      <c r="AB109" s="9"/>
      <c r="AC109" s="9"/>
    </row>
    <row r="110" spans="7:29" ht="12.75" x14ac:dyDescent="0.2">
      <c r="G110" s="4"/>
      <c r="H110" s="4"/>
      <c r="I110" s="4"/>
      <c r="J110" s="5"/>
      <c r="L110" s="6"/>
      <c r="M110" s="9"/>
      <c r="N110" s="4"/>
      <c r="Q110" s="9"/>
      <c r="S110" s="9"/>
      <c r="T110" s="9"/>
      <c r="X110" s="13"/>
      <c r="Y110" s="9"/>
      <c r="Z110" s="9"/>
      <c r="AB110" s="9"/>
      <c r="AC110" s="9"/>
    </row>
    <row r="111" spans="7:29" ht="12.75" x14ac:dyDescent="0.2">
      <c r="G111" s="4"/>
      <c r="H111" s="4"/>
      <c r="I111" s="4"/>
      <c r="J111" s="5"/>
      <c r="L111" s="6"/>
      <c r="M111" s="9"/>
      <c r="N111" s="4"/>
      <c r="Q111" s="9"/>
      <c r="S111" s="9"/>
      <c r="T111" s="9"/>
      <c r="X111" s="13"/>
      <c r="Y111" s="9"/>
      <c r="Z111" s="9"/>
      <c r="AB111" s="9"/>
      <c r="AC111" s="9"/>
    </row>
    <row r="112" spans="7:29" ht="12.75" x14ac:dyDescent="0.2">
      <c r="G112" s="4"/>
      <c r="H112" s="4"/>
      <c r="I112" s="4"/>
      <c r="J112" s="5"/>
      <c r="L112" s="6"/>
      <c r="M112" s="9"/>
      <c r="N112" s="4"/>
      <c r="Q112" s="9"/>
      <c r="S112" s="9"/>
      <c r="T112" s="9"/>
      <c r="X112" s="13"/>
      <c r="Y112" s="9"/>
      <c r="Z112" s="9"/>
      <c r="AB112" s="9"/>
      <c r="AC112" s="9"/>
    </row>
    <row r="113" spans="7:29" ht="12.75" x14ac:dyDescent="0.2">
      <c r="G113" s="4"/>
      <c r="H113" s="4"/>
      <c r="I113" s="4"/>
      <c r="J113" s="5"/>
      <c r="L113" s="6"/>
      <c r="M113" s="9"/>
      <c r="N113" s="4"/>
      <c r="Q113" s="9"/>
      <c r="S113" s="9"/>
      <c r="T113" s="9"/>
      <c r="X113" s="13"/>
      <c r="Y113" s="9"/>
      <c r="Z113" s="9"/>
      <c r="AB113" s="9"/>
      <c r="AC113" s="9"/>
    </row>
    <row r="114" spans="7:29" ht="12.75" x14ac:dyDescent="0.2">
      <c r="G114" s="4"/>
      <c r="H114" s="4"/>
      <c r="I114" s="4"/>
      <c r="J114" s="5"/>
      <c r="L114" s="6"/>
      <c r="M114" s="9"/>
      <c r="N114" s="4"/>
      <c r="Q114" s="9"/>
      <c r="S114" s="9"/>
      <c r="T114" s="9"/>
      <c r="X114" s="13"/>
      <c r="Y114" s="9"/>
      <c r="Z114" s="9"/>
      <c r="AB114" s="9"/>
      <c r="AC114" s="9"/>
    </row>
    <row r="115" spans="7:29" ht="12.75" x14ac:dyDescent="0.2">
      <c r="G115" s="4"/>
      <c r="H115" s="4"/>
      <c r="I115" s="4"/>
      <c r="J115" s="5"/>
      <c r="L115" s="6"/>
      <c r="M115" s="9"/>
      <c r="N115" s="4"/>
      <c r="Q115" s="9"/>
      <c r="S115" s="9"/>
      <c r="T115" s="9"/>
      <c r="X115" s="13"/>
      <c r="Y115" s="9"/>
      <c r="Z115" s="9"/>
      <c r="AB115" s="9"/>
      <c r="AC115" s="9"/>
    </row>
    <row r="116" spans="7:29" ht="12.75" x14ac:dyDescent="0.2">
      <c r="G116" s="4"/>
      <c r="H116" s="4"/>
      <c r="I116" s="4"/>
      <c r="J116" s="5"/>
      <c r="L116" s="6"/>
      <c r="M116" s="9"/>
      <c r="N116" s="4"/>
      <c r="Q116" s="9"/>
      <c r="S116" s="9"/>
      <c r="T116" s="9"/>
      <c r="X116" s="13"/>
      <c r="Y116" s="9"/>
      <c r="Z116" s="9"/>
      <c r="AB116" s="9"/>
      <c r="AC116" s="9"/>
    </row>
    <row r="117" spans="7:29" ht="12.75" x14ac:dyDescent="0.2">
      <c r="G117" s="4"/>
      <c r="H117" s="4"/>
      <c r="I117" s="4"/>
      <c r="J117" s="5"/>
      <c r="L117" s="6"/>
      <c r="M117" s="9"/>
      <c r="N117" s="4"/>
      <c r="Q117" s="9"/>
      <c r="S117" s="9"/>
      <c r="T117" s="9"/>
      <c r="X117" s="13"/>
      <c r="Y117" s="9"/>
      <c r="Z117" s="9"/>
      <c r="AB117" s="9"/>
      <c r="AC117" s="9"/>
    </row>
    <row r="118" spans="7:29" ht="12.75" x14ac:dyDescent="0.2">
      <c r="G118" s="4"/>
      <c r="H118" s="4"/>
      <c r="I118" s="4"/>
      <c r="J118" s="5"/>
      <c r="L118" s="6"/>
      <c r="M118" s="9"/>
      <c r="N118" s="4"/>
      <c r="Q118" s="9"/>
      <c r="S118" s="9"/>
      <c r="T118" s="9"/>
      <c r="X118" s="13"/>
      <c r="Y118" s="9"/>
      <c r="Z118" s="9"/>
      <c r="AB118" s="9"/>
      <c r="AC118" s="9"/>
    </row>
    <row r="119" spans="7:29" ht="12.75" x14ac:dyDescent="0.2">
      <c r="G119" s="4"/>
      <c r="H119" s="4"/>
      <c r="I119" s="4"/>
      <c r="J119" s="5"/>
      <c r="L119" s="6"/>
      <c r="M119" s="9"/>
      <c r="N119" s="4"/>
      <c r="Q119" s="9"/>
      <c r="S119" s="9"/>
      <c r="T119" s="9"/>
      <c r="X119" s="13"/>
      <c r="Y119" s="9"/>
      <c r="Z119" s="9"/>
      <c r="AB119" s="9"/>
      <c r="AC119" s="9"/>
    </row>
    <row r="120" spans="7:29" ht="12.75" x14ac:dyDescent="0.2">
      <c r="G120" s="4"/>
      <c r="H120" s="4"/>
      <c r="I120" s="4"/>
      <c r="J120" s="5"/>
      <c r="L120" s="6"/>
      <c r="M120" s="9"/>
      <c r="N120" s="4"/>
      <c r="Q120" s="9"/>
      <c r="S120" s="9"/>
      <c r="T120" s="9"/>
      <c r="X120" s="13"/>
      <c r="Y120" s="9"/>
      <c r="Z120" s="9"/>
      <c r="AB120" s="9"/>
      <c r="AC120" s="9"/>
    </row>
    <row r="121" spans="7:29" ht="12.75" x14ac:dyDescent="0.2">
      <c r="G121" s="4"/>
      <c r="H121" s="4"/>
      <c r="I121" s="4"/>
      <c r="J121" s="5"/>
      <c r="L121" s="6"/>
      <c r="M121" s="9"/>
      <c r="N121" s="4"/>
      <c r="Q121" s="9"/>
      <c r="S121" s="9"/>
      <c r="T121" s="9"/>
      <c r="X121" s="13"/>
      <c r="Y121" s="9"/>
      <c r="Z121" s="9"/>
      <c r="AB121" s="9"/>
      <c r="AC121" s="9"/>
    </row>
    <row r="122" spans="7:29" ht="12.75" x14ac:dyDescent="0.2">
      <c r="G122" s="4"/>
      <c r="H122" s="4"/>
      <c r="I122" s="4"/>
      <c r="J122" s="5"/>
      <c r="L122" s="6"/>
      <c r="M122" s="9"/>
      <c r="N122" s="4"/>
      <c r="Q122" s="9"/>
      <c r="S122" s="9"/>
      <c r="T122" s="9"/>
      <c r="X122" s="13"/>
      <c r="Y122" s="9"/>
      <c r="Z122" s="9"/>
      <c r="AB122" s="9"/>
      <c r="AC122" s="9"/>
    </row>
    <row r="123" spans="7:29" ht="12.75" x14ac:dyDescent="0.2">
      <c r="G123" s="4"/>
      <c r="H123" s="4"/>
      <c r="I123" s="4"/>
      <c r="J123" s="5"/>
      <c r="L123" s="6"/>
      <c r="M123" s="9"/>
      <c r="N123" s="4"/>
      <c r="Q123" s="9"/>
      <c r="S123" s="9"/>
      <c r="T123" s="9"/>
      <c r="X123" s="13"/>
      <c r="Y123" s="9"/>
      <c r="Z123" s="9"/>
      <c r="AB123" s="9"/>
      <c r="AC123" s="9"/>
    </row>
    <row r="124" spans="7:29" ht="12.75" x14ac:dyDescent="0.2">
      <c r="G124" s="4"/>
      <c r="H124" s="4"/>
      <c r="I124" s="4"/>
      <c r="J124" s="5"/>
      <c r="L124" s="6"/>
      <c r="M124" s="9"/>
      <c r="N124" s="4"/>
      <c r="Q124" s="9"/>
      <c r="S124" s="9"/>
      <c r="T124" s="9"/>
      <c r="X124" s="13"/>
      <c r="Y124" s="9"/>
      <c r="Z124" s="9"/>
      <c r="AB124" s="9"/>
      <c r="AC124" s="9"/>
    </row>
    <row r="125" spans="7:29" ht="12.75" x14ac:dyDescent="0.2">
      <c r="G125" s="4"/>
      <c r="H125" s="4"/>
      <c r="I125" s="4"/>
      <c r="J125" s="5"/>
      <c r="L125" s="6"/>
      <c r="M125" s="9"/>
      <c r="N125" s="4"/>
      <c r="Q125" s="9"/>
      <c r="S125" s="9"/>
      <c r="T125" s="9"/>
      <c r="X125" s="13"/>
      <c r="Y125" s="9"/>
      <c r="Z125" s="9"/>
      <c r="AB125" s="9"/>
      <c r="AC125" s="9"/>
    </row>
    <row r="126" spans="7:29" ht="12.75" x14ac:dyDescent="0.2">
      <c r="G126" s="4"/>
      <c r="H126" s="4"/>
      <c r="I126" s="4"/>
      <c r="J126" s="5"/>
      <c r="L126" s="6"/>
      <c r="M126" s="9"/>
      <c r="N126" s="4"/>
      <c r="Q126" s="9"/>
      <c r="S126" s="9"/>
      <c r="T126" s="9"/>
      <c r="X126" s="13"/>
      <c r="Y126" s="9"/>
      <c r="Z126" s="9"/>
      <c r="AB126" s="9"/>
      <c r="AC126" s="9"/>
    </row>
    <row r="127" spans="7:29" ht="12.75" x14ac:dyDescent="0.2">
      <c r="G127" s="4"/>
      <c r="H127" s="4"/>
      <c r="I127" s="4"/>
      <c r="J127" s="5"/>
      <c r="L127" s="6"/>
      <c r="M127" s="9"/>
      <c r="N127" s="4"/>
      <c r="Q127" s="9"/>
      <c r="S127" s="9"/>
      <c r="T127" s="9"/>
      <c r="X127" s="13"/>
      <c r="Y127" s="9"/>
      <c r="Z127" s="9"/>
      <c r="AB127" s="9"/>
      <c r="AC127" s="9"/>
    </row>
    <row r="128" spans="7:29" ht="12.75" x14ac:dyDescent="0.2">
      <c r="G128" s="4"/>
      <c r="H128" s="4"/>
      <c r="I128" s="4"/>
      <c r="J128" s="5"/>
      <c r="L128" s="6"/>
      <c r="M128" s="9"/>
      <c r="N128" s="4"/>
      <c r="Q128" s="9"/>
      <c r="S128" s="9"/>
      <c r="T128" s="9"/>
      <c r="X128" s="13"/>
      <c r="Y128" s="9"/>
      <c r="Z128" s="9"/>
      <c r="AB128" s="9"/>
      <c r="AC128" s="9"/>
    </row>
    <row r="129" spans="7:29" ht="12.75" x14ac:dyDescent="0.2">
      <c r="G129" s="4"/>
      <c r="H129" s="4"/>
      <c r="I129" s="4"/>
      <c r="J129" s="5"/>
      <c r="L129" s="6"/>
      <c r="M129" s="9"/>
      <c r="N129" s="4"/>
      <c r="Q129" s="9"/>
      <c r="S129" s="9"/>
      <c r="T129" s="9"/>
      <c r="X129" s="13"/>
      <c r="Y129" s="9"/>
      <c r="Z129" s="9"/>
      <c r="AB129" s="9"/>
      <c r="AC129" s="9"/>
    </row>
    <row r="130" spans="7:29" ht="12.75" x14ac:dyDescent="0.2">
      <c r="G130" s="4"/>
      <c r="H130" s="4"/>
      <c r="I130" s="4"/>
      <c r="J130" s="5"/>
      <c r="L130" s="6"/>
      <c r="M130" s="9"/>
      <c r="N130" s="4"/>
      <c r="Q130" s="9"/>
      <c r="S130" s="9"/>
      <c r="T130" s="9"/>
      <c r="X130" s="13"/>
      <c r="Y130" s="9"/>
      <c r="Z130" s="9"/>
      <c r="AB130" s="9"/>
      <c r="AC130" s="9"/>
    </row>
    <row r="131" spans="7:29" ht="12.75" x14ac:dyDescent="0.2">
      <c r="G131" s="4"/>
      <c r="H131" s="4"/>
      <c r="I131" s="4"/>
      <c r="J131" s="5"/>
      <c r="L131" s="6"/>
      <c r="M131" s="9"/>
      <c r="N131" s="4"/>
      <c r="Q131" s="9"/>
      <c r="S131" s="9"/>
      <c r="T131" s="9"/>
      <c r="X131" s="13"/>
      <c r="Y131" s="9"/>
      <c r="Z131" s="9"/>
      <c r="AB131" s="9"/>
      <c r="AC131" s="9"/>
    </row>
    <row r="132" spans="7:29" ht="12.75" x14ac:dyDescent="0.2">
      <c r="G132" s="4"/>
      <c r="H132" s="4"/>
      <c r="I132" s="4"/>
      <c r="J132" s="5"/>
      <c r="L132" s="6"/>
      <c r="M132" s="9"/>
      <c r="N132" s="4"/>
      <c r="Q132" s="9"/>
      <c r="S132" s="9"/>
      <c r="T132" s="9"/>
      <c r="X132" s="13"/>
      <c r="Y132" s="9"/>
      <c r="Z132" s="9"/>
      <c r="AB132" s="9"/>
      <c r="AC132" s="9"/>
    </row>
    <row r="133" spans="7:29" ht="12.75" x14ac:dyDescent="0.2">
      <c r="G133" s="4"/>
      <c r="H133" s="4"/>
      <c r="I133" s="4"/>
      <c r="J133" s="5"/>
      <c r="L133" s="6"/>
      <c r="M133" s="9"/>
      <c r="N133" s="4"/>
      <c r="Q133" s="9"/>
      <c r="S133" s="9"/>
      <c r="T133" s="9"/>
      <c r="X133" s="13"/>
      <c r="Y133" s="9"/>
      <c r="Z133" s="9"/>
      <c r="AB133" s="9"/>
      <c r="AC133" s="9"/>
    </row>
    <row r="134" spans="7:29" ht="12.75" x14ac:dyDescent="0.2">
      <c r="G134" s="4"/>
      <c r="H134" s="4"/>
      <c r="I134" s="4"/>
      <c r="J134" s="5"/>
      <c r="L134" s="6"/>
      <c r="M134" s="9"/>
      <c r="N134" s="4"/>
      <c r="Q134" s="9"/>
      <c r="S134" s="9"/>
      <c r="T134" s="9"/>
      <c r="X134" s="13"/>
      <c r="Y134" s="9"/>
      <c r="Z134" s="9"/>
      <c r="AB134" s="9"/>
      <c r="AC134" s="9"/>
    </row>
    <row r="135" spans="7:29" ht="12.75" x14ac:dyDescent="0.2">
      <c r="G135" s="4"/>
      <c r="H135" s="4"/>
      <c r="I135" s="4"/>
      <c r="J135" s="5"/>
      <c r="L135" s="6"/>
      <c r="M135" s="9"/>
      <c r="N135" s="4"/>
      <c r="Q135" s="9"/>
      <c r="S135" s="9"/>
      <c r="T135" s="9"/>
      <c r="X135" s="13"/>
      <c r="Y135" s="9"/>
      <c r="Z135" s="9"/>
      <c r="AB135" s="9"/>
      <c r="AC135" s="9"/>
    </row>
    <row r="136" spans="7:29" ht="12.75" x14ac:dyDescent="0.2">
      <c r="G136" s="4"/>
      <c r="H136" s="4"/>
      <c r="I136" s="4"/>
      <c r="J136" s="5"/>
      <c r="L136" s="6"/>
      <c r="M136" s="9"/>
      <c r="N136" s="4"/>
      <c r="Q136" s="9"/>
      <c r="S136" s="9"/>
      <c r="T136" s="9"/>
      <c r="X136" s="13"/>
      <c r="Y136" s="9"/>
      <c r="Z136" s="9"/>
      <c r="AB136" s="9"/>
      <c r="AC136" s="9"/>
    </row>
    <row r="137" spans="7:29" ht="12.75" x14ac:dyDescent="0.2">
      <c r="G137" s="4"/>
      <c r="H137" s="4"/>
      <c r="I137" s="4"/>
      <c r="J137" s="5"/>
      <c r="L137" s="6"/>
      <c r="M137" s="9"/>
      <c r="N137" s="4"/>
      <c r="Q137" s="9"/>
      <c r="S137" s="9"/>
      <c r="T137" s="9"/>
      <c r="X137" s="13"/>
      <c r="Y137" s="9"/>
      <c r="Z137" s="9"/>
      <c r="AB137" s="9"/>
      <c r="AC137" s="9"/>
    </row>
    <row r="138" spans="7:29" ht="12.75" x14ac:dyDescent="0.2">
      <c r="G138" s="4"/>
      <c r="H138" s="4"/>
      <c r="I138" s="4"/>
      <c r="J138" s="5"/>
      <c r="L138" s="6"/>
      <c r="M138" s="9"/>
      <c r="N138" s="4"/>
      <c r="Q138" s="9"/>
      <c r="S138" s="9"/>
      <c r="T138" s="9"/>
      <c r="X138" s="13"/>
      <c r="Y138" s="9"/>
      <c r="Z138" s="9"/>
      <c r="AB138" s="9"/>
      <c r="AC138" s="9"/>
    </row>
    <row r="139" spans="7:29" ht="12.75" x14ac:dyDescent="0.2">
      <c r="G139" s="4"/>
      <c r="H139" s="4"/>
      <c r="I139" s="4"/>
      <c r="J139" s="5"/>
      <c r="L139" s="6"/>
      <c r="M139" s="9"/>
      <c r="N139" s="4"/>
      <c r="Q139" s="9"/>
      <c r="S139" s="9"/>
      <c r="T139" s="9"/>
      <c r="X139" s="13"/>
      <c r="Y139" s="9"/>
      <c r="Z139" s="9"/>
      <c r="AB139" s="9"/>
      <c r="AC139" s="9"/>
    </row>
    <row r="140" spans="7:29" ht="12.75" x14ac:dyDescent="0.2">
      <c r="G140" s="4"/>
      <c r="H140" s="4"/>
      <c r="I140" s="4"/>
      <c r="J140" s="5"/>
      <c r="L140" s="6"/>
      <c r="M140" s="9"/>
      <c r="N140" s="4"/>
      <c r="Q140" s="9"/>
      <c r="S140" s="9"/>
      <c r="T140" s="9"/>
      <c r="X140" s="13"/>
      <c r="Y140" s="9"/>
      <c r="Z140" s="9"/>
      <c r="AB140" s="9"/>
      <c r="AC140" s="9"/>
    </row>
    <row r="141" spans="7:29" ht="12.75" x14ac:dyDescent="0.2">
      <c r="G141" s="4"/>
      <c r="H141" s="4"/>
      <c r="I141" s="4"/>
      <c r="J141" s="5"/>
      <c r="L141" s="6"/>
      <c r="M141" s="9"/>
      <c r="N141" s="4"/>
      <c r="Q141" s="9"/>
      <c r="S141" s="9"/>
      <c r="T141" s="9"/>
      <c r="X141" s="13"/>
      <c r="Y141" s="9"/>
      <c r="Z141" s="9"/>
      <c r="AB141" s="9"/>
      <c r="AC141" s="9"/>
    </row>
    <row r="142" spans="7:29" ht="12.75" x14ac:dyDescent="0.2">
      <c r="G142" s="4"/>
      <c r="H142" s="4"/>
      <c r="I142" s="4"/>
      <c r="J142" s="5"/>
      <c r="L142" s="6"/>
      <c r="M142" s="9"/>
      <c r="N142" s="4"/>
      <c r="Q142" s="9"/>
      <c r="S142" s="9"/>
      <c r="T142" s="9"/>
      <c r="X142" s="13"/>
      <c r="Y142" s="9"/>
      <c r="Z142" s="9"/>
      <c r="AB142" s="9"/>
      <c r="AC142" s="9"/>
    </row>
    <row r="143" spans="7:29" ht="12.75" x14ac:dyDescent="0.2">
      <c r="G143" s="4"/>
      <c r="H143" s="4"/>
      <c r="I143" s="4"/>
      <c r="J143" s="5"/>
      <c r="L143" s="6"/>
      <c r="M143" s="9"/>
      <c r="N143" s="4"/>
      <c r="Q143" s="9"/>
      <c r="S143" s="9"/>
      <c r="T143" s="9"/>
      <c r="X143" s="13"/>
      <c r="Y143" s="9"/>
      <c r="Z143" s="9"/>
      <c r="AB143" s="9"/>
      <c r="AC143" s="9"/>
    </row>
    <row r="144" spans="7:29" ht="12.75" x14ac:dyDescent="0.2">
      <c r="G144" s="4"/>
      <c r="H144" s="4"/>
      <c r="I144" s="4"/>
      <c r="J144" s="5"/>
      <c r="L144" s="6"/>
      <c r="M144" s="9"/>
      <c r="N144" s="4"/>
      <c r="Q144" s="9"/>
      <c r="S144" s="9"/>
      <c r="T144" s="9"/>
      <c r="X144" s="13"/>
      <c r="Y144" s="9"/>
      <c r="Z144" s="9"/>
      <c r="AB144" s="9"/>
      <c r="AC144" s="9"/>
    </row>
    <row r="145" spans="7:29" ht="12.75" x14ac:dyDescent="0.2">
      <c r="G145" s="4"/>
      <c r="H145" s="4"/>
      <c r="I145" s="4"/>
      <c r="J145" s="5"/>
      <c r="L145" s="6"/>
      <c r="M145" s="9"/>
      <c r="N145" s="4"/>
      <c r="Q145" s="9"/>
      <c r="S145" s="9"/>
      <c r="T145" s="9"/>
      <c r="X145" s="13"/>
      <c r="Y145" s="9"/>
      <c r="Z145" s="9"/>
      <c r="AB145" s="9"/>
      <c r="AC145" s="9"/>
    </row>
    <row r="146" spans="7:29" ht="12.75" x14ac:dyDescent="0.2">
      <c r="G146" s="4"/>
      <c r="H146" s="4"/>
      <c r="I146" s="4"/>
      <c r="J146" s="5"/>
      <c r="L146" s="6"/>
      <c r="M146" s="9"/>
      <c r="N146" s="4"/>
      <c r="Q146" s="9"/>
      <c r="S146" s="9"/>
      <c r="T146" s="9"/>
      <c r="X146" s="13"/>
      <c r="Y146" s="9"/>
      <c r="Z146" s="9"/>
      <c r="AB146" s="9"/>
      <c r="AC146" s="9"/>
    </row>
    <row r="147" spans="7:29" ht="12.75" x14ac:dyDescent="0.2">
      <c r="G147" s="4"/>
      <c r="H147" s="4"/>
      <c r="I147" s="4"/>
      <c r="J147" s="5"/>
      <c r="L147" s="6"/>
      <c r="M147" s="9"/>
      <c r="N147" s="4"/>
      <c r="Q147" s="9"/>
      <c r="S147" s="9"/>
      <c r="T147" s="9"/>
      <c r="X147" s="13"/>
      <c r="Y147" s="9"/>
      <c r="Z147" s="9"/>
      <c r="AB147" s="9"/>
      <c r="AC147" s="9"/>
    </row>
    <row r="148" spans="7:29" ht="12.75" x14ac:dyDescent="0.2">
      <c r="G148" s="4"/>
      <c r="H148" s="4"/>
      <c r="I148" s="4"/>
      <c r="J148" s="5"/>
      <c r="L148" s="6"/>
      <c r="M148" s="9"/>
      <c r="N148" s="4"/>
      <c r="Q148" s="9"/>
      <c r="S148" s="9"/>
      <c r="T148" s="9"/>
      <c r="X148" s="13"/>
      <c r="Y148" s="9"/>
      <c r="Z148" s="9"/>
      <c r="AB148" s="9"/>
      <c r="AC148" s="9"/>
    </row>
    <row r="149" spans="7:29" ht="12.75" x14ac:dyDescent="0.2">
      <c r="G149" s="4"/>
      <c r="H149" s="4"/>
      <c r="I149" s="4"/>
      <c r="J149" s="5"/>
      <c r="L149" s="6"/>
      <c r="M149" s="9"/>
      <c r="N149" s="4"/>
      <c r="Q149" s="9"/>
      <c r="S149" s="9"/>
      <c r="T149" s="9"/>
      <c r="X149" s="13"/>
      <c r="Y149" s="9"/>
      <c r="Z149" s="9"/>
      <c r="AB149" s="9"/>
      <c r="AC149" s="9"/>
    </row>
    <row r="150" spans="7:29" ht="12.75" x14ac:dyDescent="0.2">
      <c r="G150" s="4"/>
      <c r="H150" s="4"/>
      <c r="I150" s="4"/>
      <c r="J150" s="5"/>
      <c r="L150" s="6"/>
      <c r="M150" s="9"/>
      <c r="N150" s="4"/>
      <c r="Q150" s="9"/>
      <c r="S150" s="9"/>
      <c r="T150" s="9"/>
      <c r="X150" s="13"/>
      <c r="Y150" s="9"/>
      <c r="Z150" s="9"/>
      <c r="AB150" s="9"/>
      <c r="AC150" s="9"/>
    </row>
    <row r="151" spans="7:29" ht="12.75" x14ac:dyDescent="0.2">
      <c r="G151" s="4"/>
      <c r="H151" s="4"/>
      <c r="I151" s="4"/>
      <c r="J151" s="5"/>
      <c r="L151" s="6"/>
      <c r="M151" s="9"/>
      <c r="N151" s="4"/>
      <c r="Q151" s="9"/>
      <c r="S151" s="9"/>
      <c r="T151" s="9"/>
      <c r="X151" s="13"/>
      <c r="Y151" s="9"/>
      <c r="Z151" s="9"/>
      <c r="AB151" s="9"/>
      <c r="AC151" s="9"/>
    </row>
    <row r="152" spans="7:29" ht="12.75" x14ac:dyDescent="0.2">
      <c r="G152" s="4"/>
      <c r="H152" s="4"/>
      <c r="I152" s="4"/>
      <c r="J152" s="5"/>
      <c r="L152" s="6"/>
      <c r="M152" s="9"/>
      <c r="N152" s="4"/>
      <c r="Q152" s="9"/>
      <c r="S152" s="9"/>
      <c r="T152" s="9"/>
      <c r="X152" s="13"/>
      <c r="Y152" s="9"/>
      <c r="Z152" s="9"/>
      <c r="AB152" s="9"/>
      <c r="AC152" s="9"/>
    </row>
    <row r="153" spans="7:29" ht="12.75" x14ac:dyDescent="0.2">
      <c r="G153" s="4"/>
      <c r="H153" s="4"/>
      <c r="I153" s="4"/>
      <c r="J153" s="5"/>
      <c r="L153" s="6"/>
      <c r="M153" s="9"/>
      <c r="N153" s="4"/>
      <c r="Q153" s="9"/>
      <c r="S153" s="9"/>
      <c r="T153" s="9"/>
      <c r="X153" s="13"/>
      <c r="Y153" s="9"/>
      <c r="Z153" s="9"/>
      <c r="AB153" s="9"/>
      <c r="AC153" s="9"/>
    </row>
    <row r="154" spans="7:29" ht="12.75" x14ac:dyDescent="0.2">
      <c r="G154" s="4"/>
      <c r="H154" s="4"/>
      <c r="I154" s="4"/>
      <c r="J154" s="5"/>
      <c r="L154" s="6"/>
      <c r="M154" s="9"/>
      <c r="N154" s="4"/>
      <c r="Q154" s="9"/>
      <c r="S154" s="9"/>
      <c r="T154" s="9"/>
      <c r="X154" s="13"/>
      <c r="Y154" s="9"/>
      <c r="Z154" s="9"/>
      <c r="AB154" s="9"/>
      <c r="AC154" s="9"/>
    </row>
    <row r="155" spans="7:29" ht="12.75" x14ac:dyDescent="0.2">
      <c r="G155" s="4"/>
      <c r="H155" s="4"/>
      <c r="I155" s="4"/>
      <c r="J155" s="5"/>
      <c r="L155" s="6"/>
      <c r="M155" s="9"/>
      <c r="N155" s="4"/>
      <c r="Q155" s="9"/>
      <c r="S155" s="9"/>
      <c r="T155" s="9"/>
      <c r="X155" s="13"/>
      <c r="Y155" s="9"/>
      <c r="Z155" s="9"/>
      <c r="AB155" s="9"/>
      <c r="AC155" s="9"/>
    </row>
    <row r="156" spans="7:29" ht="12.75" x14ac:dyDescent="0.2">
      <c r="G156" s="4"/>
      <c r="H156" s="4"/>
      <c r="I156" s="4"/>
      <c r="J156" s="5"/>
      <c r="L156" s="6"/>
      <c r="M156" s="9"/>
      <c r="N156" s="4"/>
      <c r="Q156" s="9"/>
      <c r="S156" s="9"/>
      <c r="T156" s="9"/>
      <c r="X156" s="13"/>
      <c r="Y156" s="9"/>
      <c r="Z156" s="9"/>
      <c r="AB156" s="9"/>
      <c r="AC156" s="9"/>
    </row>
    <row r="157" spans="7:29" ht="12.75" x14ac:dyDescent="0.2">
      <c r="G157" s="4"/>
      <c r="H157" s="4"/>
      <c r="I157" s="4"/>
      <c r="J157" s="5"/>
      <c r="L157" s="6"/>
      <c r="M157" s="9"/>
      <c r="N157" s="4"/>
      <c r="Q157" s="9"/>
      <c r="S157" s="9"/>
      <c r="T157" s="9"/>
      <c r="X157" s="13"/>
      <c r="Y157" s="9"/>
      <c r="Z157" s="9"/>
      <c r="AB157" s="9"/>
      <c r="AC157" s="9"/>
    </row>
    <row r="158" spans="7:29" ht="12.75" x14ac:dyDescent="0.2">
      <c r="G158" s="4"/>
      <c r="H158" s="4"/>
      <c r="I158" s="4"/>
      <c r="J158" s="5"/>
      <c r="L158" s="6"/>
      <c r="M158" s="9"/>
      <c r="N158" s="4"/>
      <c r="Q158" s="9"/>
      <c r="S158" s="9"/>
      <c r="T158" s="9"/>
      <c r="X158" s="13"/>
      <c r="Y158" s="9"/>
      <c r="Z158" s="9"/>
      <c r="AB158" s="9"/>
      <c r="AC158" s="9"/>
    </row>
    <row r="159" spans="7:29" ht="12.75" x14ac:dyDescent="0.2">
      <c r="G159" s="4"/>
      <c r="H159" s="4"/>
      <c r="I159" s="4"/>
      <c r="J159" s="5"/>
      <c r="L159" s="6"/>
      <c r="M159" s="9"/>
      <c r="N159" s="4"/>
      <c r="Q159" s="9"/>
      <c r="S159" s="9"/>
      <c r="T159" s="9"/>
      <c r="X159" s="13"/>
      <c r="Y159" s="9"/>
      <c r="Z159" s="9"/>
      <c r="AB159" s="9"/>
      <c r="AC159" s="9"/>
    </row>
    <row r="160" spans="7:29" ht="12.75" x14ac:dyDescent="0.2">
      <c r="G160" s="4"/>
      <c r="H160" s="4"/>
      <c r="I160" s="4"/>
      <c r="J160" s="5"/>
      <c r="L160" s="6"/>
      <c r="M160" s="9"/>
      <c r="N160" s="4"/>
      <c r="Q160" s="9"/>
      <c r="S160" s="9"/>
      <c r="T160" s="9"/>
      <c r="X160" s="13"/>
      <c r="Y160" s="9"/>
      <c r="Z160" s="9"/>
      <c r="AB160" s="9"/>
      <c r="AC160" s="9"/>
    </row>
    <row r="161" spans="7:29" ht="12.75" x14ac:dyDescent="0.2">
      <c r="G161" s="4"/>
      <c r="H161" s="4"/>
      <c r="I161" s="4"/>
      <c r="J161" s="5"/>
      <c r="L161" s="6"/>
      <c r="M161" s="9"/>
      <c r="N161" s="4"/>
      <c r="Q161" s="9"/>
      <c r="S161" s="9"/>
      <c r="T161" s="9"/>
      <c r="X161" s="13"/>
      <c r="Y161" s="9"/>
      <c r="Z161" s="9"/>
      <c r="AB161" s="9"/>
      <c r="AC161" s="9"/>
    </row>
    <row r="162" spans="7:29" ht="12.75" x14ac:dyDescent="0.2">
      <c r="G162" s="4"/>
      <c r="H162" s="4"/>
      <c r="I162" s="4"/>
      <c r="J162" s="5"/>
      <c r="L162" s="6"/>
      <c r="M162" s="9"/>
      <c r="N162" s="4"/>
      <c r="Q162" s="9"/>
      <c r="S162" s="9"/>
      <c r="T162" s="9"/>
      <c r="X162" s="13"/>
      <c r="Y162" s="9"/>
      <c r="Z162" s="9"/>
      <c r="AB162" s="9"/>
      <c r="AC162" s="9"/>
    </row>
    <row r="163" spans="7:29" ht="12.75" x14ac:dyDescent="0.2">
      <c r="G163" s="4"/>
      <c r="H163" s="4"/>
      <c r="I163" s="4"/>
      <c r="J163" s="5"/>
      <c r="L163" s="6"/>
      <c r="M163" s="9"/>
      <c r="N163" s="4"/>
      <c r="Q163" s="9"/>
      <c r="S163" s="9"/>
      <c r="T163" s="9"/>
      <c r="X163" s="13"/>
      <c r="Y163" s="9"/>
      <c r="Z163" s="9"/>
      <c r="AB163" s="9"/>
      <c r="AC163" s="9"/>
    </row>
    <row r="164" spans="7:29" ht="12.75" x14ac:dyDescent="0.2">
      <c r="G164" s="4"/>
      <c r="H164" s="4"/>
      <c r="I164" s="4"/>
      <c r="J164" s="5"/>
      <c r="L164" s="6"/>
      <c r="M164" s="9"/>
      <c r="N164" s="4"/>
      <c r="Q164" s="9"/>
      <c r="S164" s="9"/>
      <c r="T164" s="9"/>
      <c r="X164" s="13"/>
      <c r="Y164" s="9"/>
      <c r="Z164" s="9"/>
      <c r="AB164" s="9"/>
      <c r="AC164" s="9"/>
    </row>
    <row r="165" spans="7:29" ht="12.75" x14ac:dyDescent="0.2">
      <c r="G165" s="4"/>
      <c r="H165" s="4"/>
      <c r="I165" s="4"/>
      <c r="J165" s="5"/>
      <c r="L165" s="6"/>
      <c r="M165" s="9"/>
      <c r="N165" s="4"/>
      <c r="Q165" s="9"/>
      <c r="S165" s="9"/>
      <c r="T165" s="9"/>
      <c r="X165" s="13"/>
      <c r="Y165" s="9"/>
      <c r="Z165" s="9"/>
      <c r="AB165" s="9"/>
      <c r="AC165" s="9"/>
    </row>
    <row r="166" spans="7:29" ht="12.75" x14ac:dyDescent="0.2">
      <c r="G166" s="4"/>
      <c r="H166" s="4"/>
      <c r="I166" s="4"/>
      <c r="J166" s="5"/>
      <c r="L166" s="6"/>
      <c r="M166" s="9"/>
      <c r="N166" s="4"/>
      <c r="Q166" s="9"/>
      <c r="S166" s="9"/>
      <c r="T166" s="9"/>
      <c r="X166" s="13"/>
      <c r="Y166" s="9"/>
      <c r="Z166" s="9"/>
      <c r="AB166" s="9"/>
      <c r="AC166" s="9"/>
    </row>
    <row r="167" spans="7:29" ht="12.75" x14ac:dyDescent="0.2">
      <c r="G167" s="4"/>
      <c r="H167" s="4"/>
      <c r="I167" s="4"/>
      <c r="J167" s="5"/>
      <c r="L167" s="6"/>
      <c r="M167" s="9"/>
      <c r="N167" s="4"/>
      <c r="Q167" s="9"/>
      <c r="S167" s="9"/>
      <c r="T167" s="9"/>
      <c r="X167" s="13"/>
      <c r="Y167" s="9"/>
      <c r="Z167" s="9"/>
      <c r="AB167" s="9"/>
      <c r="AC167" s="9"/>
    </row>
    <row r="168" spans="7:29" ht="12.75" x14ac:dyDescent="0.2">
      <c r="G168" s="4"/>
      <c r="H168" s="4"/>
      <c r="I168" s="4"/>
      <c r="J168" s="5"/>
      <c r="L168" s="6"/>
      <c r="M168" s="9"/>
      <c r="N168" s="4"/>
      <c r="Q168" s="9"/>
      <c r="S168" s="9"/>
      <c r="T168" s="9"/>
      <c r="X168" s="13"/>
      <c r="Y168" s="9"/>
      <c r="Z168" s="9"/>
      <c r="AB168" s="9"/>
      <c r="AC168" s="9"/>
    </row>
    <row r="169" spans="7:29" ht="12.75" x14ac:dyDescent="0.2">
      <c r="G169" s="4"/>
      <c r="H169" s="4"/>
      <c r="I169" s="4"/>
      <c r="J169" s="5"/>
      <c r="L169" s="6"/>
      <c r="M169" s="9"/>
      <c r="N169" s="4"/>
      <c r="Q169" s="9"/>
      <c r="S169" s="9"/>
      <c r="T169" s="9"/>
      <c r="X169" s="13"/>
      <c r="Y169" s="9"/>
      <c r="Z169" s="9"/>
      <c r="AB169" s="9"/>
      <c r="AC169" s="9"/>
    </row>
    <row r="170" spans="7:29" ht="12.75" x14ac:dyDescent="0.2">
      <c r="G170" s="4"/>
      <c r="H170" s="4"/>
      <c r="I170" s="4"/>
      <c r="J170" s="5"/>
      <c r="L170" s="6"/>
      <c r="M170" s="9"/>
      <c r="N170" s="4"/>
      <c r="Q170" s="9"/>
      <c r="S170" s="9"/>
      <c r="T170" s="9"/>
      <c r="X170" s="13"/>
      <c r="Y170" s="9"/>
      <c r="Z170" s="9"/>
      <c r="AB170" s="9"/>
      <c r="AC170" s="9"/>
    </row>
    <row r="171" spans="7:29" ht="12.75" x14ac:dyDescent="0.2">
      <c r="G171" s="4"/>
      <c r="H171" s="4"/>
      <c r="I171" s="4"/>
      <c r="J171" s="5"/>
      <c r="L171" s="6"/>
      <c r="M171" s="9"/>
      <c r="N171" s="4"/>
      <c r="Q171" s="9"/>
      <c r="S171" s="9"/>
      <c r="T171" s="9"/>
      <c r="X171" s="13"/>
      <c r="Y171" s="9"/>
      <c r="Z171" s="9"/>
      <c r="AB171" s="9"/>
      <c r="AC171" s="9"/>
    </row>
    <row r="172" spans="7:29" ht="12.75" x14ac:dyDescent="0.2">
      <c r="G172" s="4"/>
      <c r="H172" s="4"/>
      <c r="I172" s="4"/>
      <c r="J172" s="5"/>
      <c r="L172" s="6"/>
      <c r="M172" s="9"/>
      <c r="N172" s="4"/>
      <c r="Q172" s="9"/>
      <c r="S172" s="9"/>
      <c r="T172" s="9"/>
      <c r="X172" s="13"/>
      <c r="Y172" s="9"/>
      <c r="Z172" s="9"/>
      <c r="AB172" s="9"/>
      <c r="AC172" s="9"/>
    </row>
    <row r="173" spans="7:29" ht="12.75" x14ac:dyDescent="0.2">
      <c r="G173" s="4"/>
      <c r="H173" s="4"/>
      <c r="I173" s="4"/>
      <c r="J173" s="5"/>
      <c r="L173" s="6"/>
      <c r="M173" s="9"/>
      <c r="N173" s="4"/>
      <c r="Q173" s="9"/>
      <c r="S173" s="9"/>
      <c r="T173" s="9"/>
      <c r="X173" s="13"/>
      <c r="Y173" s="9"/>
      <c r="Z173" s="9"/>
      <c r="AB173" s="9"/>
      <c r="AC173" s="9"/>
    </row>
    <row r="174" spans="7:29" ht="12.75" x14ac:dyDescent="0.2">
      <c r="G174" s="4"/>
      <c r="H174" s="4"/>
      <c r="I174" s="4"/>
      <c r="J174" s="5"/>
      <c r="L174" s="6"/>
      <c r="M174" s="9"/>
      <c r="N174" s="4"/>
      <c r="Q174" s="9"/>
      <c r="S174" s="9"/>
      <c r="T174" s="9"/>
      <c r="X174" s="13"/>
      <c r="Y174" s="9"/>
      <c r="Z174" s="9"/>
      <c r="AB174" s="9"/>
      <c r="AC174" s="9"/>
    </row>
    <row r="175" spans="7:29" ht="12.75" x14ac:dyDescent="0.2">
      <c r="G175" s="4"/>
      <c r="H175" s="4"/>
      <c r="I175" s="4"/>
      <c r="J175" s="5"/>
      <c r="L175" s="6"/>
      <c r="M175" s="9"/>
      <c r="N175" s="4"/>
      <c r="Q175" s="9"/>
      <c r="S175" s="9"/>
      <c r="T175" s="9"/>
      <c r="X175" s="13"/>
      <c r="Y175" s="9"/>
      <c r="Z175" s="9"/>
      <c r="AB175" s="9"/>
      <c r="AC175" s="9"/>
    </row>
    <row r="176" spans="7:29" ht="12.75" x14ac:dyDescent="0.2">
      <c r="G176" s="4"/>
      <c r="H176" s="4"/>
      <c r="I176" s="4"/>
      <c r="J176" s="5"/>
      <c r="L176" s="6"/>
      <c r="M176" s="9"/>
      <c r="N176" s="4"/>
      <c r="Q176" s="9"/>
      <c r="S176" s="9"/>
      <c r="T176" s="9"/>
      <c r="X176" s="13"/>
      <c r="Y176" s="9"/>
      <c r="Z176" s="9"/>
      <c r="AB176" s="9"/>
      <c r="AC176" s="9"/>
    </row>
    <row r="177" spans="7:29" ht="12.75" x14ac:dyDescent="0.2">
      <c r="G177" s="4"/>
      <c r="H177" s="4"/>
      <c r="I177" s="4"/>
      <c r="J177" s="5"/>
      <c r="L177" s="6"/>
      <c r="M177" s="9"/>
      <c r="N177" s="4"/>
      <c r="Q177" s="9"/>
      <c r="S177" s="9"/>
      <c r="T177" s="9"/>
      <c r="X177" s="13"/>
      <c r="Y177" s="9"/>
      <c r="Z177" s="9"/>
      <c r="AB177" s="9"/>
      <c r="AC177" s="9"/>
    </row>
    <row r="178" spans="7:29" ht="12.75" x14ac:dyDescent="0.2">
      <c r="G178" s="4"/>
      <c r="H178" s="4"/>
      <c r="I178" s="4"/>
      <c r="J178" s="5"/>
      <c r="L178" s="6"/>
      <c r="M178" s="9"/>
      <c r="N178" s="4"/>
      <c r="Q178" s="9"/>
      <c r="S178" s="9"/>
      <c r="T178" s="9"/>
      <c r="X178" s="13"/>
      <c r="Y178" s="9"/>
      <c r="Z178" s="9"/>
      <c r="AB178" s="9"/>
      <c r="AC178" s="9"/>
    </row>
    <row r="179" spans="7:29" ht="12.75" x14ac:dyDescent="0.2">
      <c r="G179" s="4"/>
      <c r="H179" s="4"/>
      <c r="I179" s="4"/>
      <c r="J179" s="5"/>
      <c r="L179" s="6"/>
      <c r="M179" s="9"/>
      <c r="N179" s="4"/>
      <c r="Q179" s="9"/>
      <c r="S179" s="9"/>
      <c r="T179" s="9"/>
      <c r="X179" s="13"/>
      <c r="Y179" s="9"/>
      <c r="Z179" s="9"/>
      <c r="AB179" s="9"/>
      <c r="AC179" s="9"/>
    </row>
    <row r="180" spans="7:29" ht="12.75" x14ac:dyDescent="0.2">
      <c r="G180" s="4"/>
      <c r="H180" s="4"/>
      <c r="I180" s="4"/>
      <c r="J180" s="5"/>
      <c r="L180" s="6"/>
      <c r="M180" s="9"/>
      <c r="N180" s="4"/>
      <c r="Q180" s="9"/>
      <c r="S180" s="9"/>
      <c r="T180" s="9"/>
      <c r="X180" s="13"/>
      <c r="Y180" s="9"/>
      <c r="Z180" s="9"/>
      <c r="AB180" s="9"/>
      <c r="AC180" s="9"/>
    </row>
    <row r="181" spans="7:29" ht="12.75" x14ac:dyDescent="0.2">
      <c r="G181" s="4"/>
      <c r="H181" s="4"/>
      <c r="I181" s="4"/>
      <c r="J181" s="5"/>
      <c r="L181" s="6"/>
      <c r="M181" s="9"/>
      <c r="N181" s="4"/>
      <c r="Q181" s="9"/>
      <c r="S181" s="9"/>
      <c r="T181" s="9"/>
      <c r="X181" s="13"/>
      <c r="Y181" s="9"/>
      <c r="Z181" s="9"/>
      <c r="AB181" s="9"/>
      <c r="AC181" s="9"/>
    </row>
    <row r="182" spans="7:29" ht="12.75" x14ac:dyDescent="0.2">
      <c r="G182" s="4"/>
      <c r="H182" s="4"/>
      <c r="I182" s="4"/>
      <c r="J182" s="5"/>
      <c r="L182" s="6"/>
      <c r="M182" s="9"/>
      <c r="N182" s="4"/>
      <c r="Q182" s="9"/>
      <c r="S182" s="9"/>
      <c r="T182" s="9"/>
      <c r="X182" s="13"/>
      <c r="Y182" s="9"/>
      <c r="Z182" s="9"/>
      <c r="AB182" s="9"/>
      <c r="AC182" s="9"/>
    </row>
    <row r="183" spans="7:29" ht="12.75" x14ac:dyDescent="0.2">
      <c r="G183" s="4"/>
      <c r="H183" s="4"/>
      <c r="I183" s="4"/>
      <c r="J183" s="5"/>
      <c r="L183" s="6"/>
      <c r="M183" s="9"/>
      <c r="N183" s="4"/>
      <c r="Q183" s="9"/>
      <c r="S183" s="9"/>
      <c r="T183" s="9"/>
      <c r="X183" s="13"/>
      <c r="Y183" s="9"/>
      <c r="Z183" s="9"/>
      <c r="AB183" s="9"/>
      <c r="AC183" s="9"/>
    </row>
    <row r="184" spans="7:29" ht="12.75" x14ac:dyDescent="0.2">
      <c r="G184" s="4"/>
      <c r="H184" s="4"/>
      <c r="I184" s="4"/>
      <c r="J184" s="5"/>
      <c r="L184" s="6"/>
      <c r="M184" s="9"/>
      <c r="N184" s="4"/>
      <c r="Q184" s="9"/>
      <c r="S184" s="9"/>
      <c r="T184" s="9"/>
      <c r="X184" s="13"/>
      <c r="Y184" s="9"/>
      <c r="Z184" s="9"/>
      <c r="AB184" s="9"/>
      <c r="AC184" s="9"/>
    </row>
    <row r="185" spans="7:29" ht="12.75" x14ac:dyDescent="0.2">
      <c r="G185" s="4"/>
      <c r="H185" s="4"/>
      <c r="I185" s="4"/>
      <c r="J185" s="5"/>
      <c r="L185" s="6"/>
      <c r="M185" s="9"/>
      <c r="N185" s="4"/>
      <c r="Q185" s="9"/>
      <c r="S185" s="9"/>
      <c r="T185" s="9"/>
      <c r="X185" s="13"/>
      <c r="Y185" s="9"/>
      <c r="Z185" s="9"/>
      <c r="AB185" s="9"/>
      <c r="AC185" s="9"/>
    </row>
    <row r="186" spans="7:29" ht="12.75" x14ac:dyDescent="0.2">
      <c r="G186" s="4"/>
      <c r="H186" s="4"/>
      <c r="I186" s="4"/>
      <c r="J186" s="5"/>
      <c r="L186" s="6"/>
      <c r="M186" s="9"/>
      <c r="N186" s="4"/>
      <c r="Q186" s="9"/>
      <c r="S186" s="9"/>
      <c r="T186" s="9"/>
      <c r="X186" s="13"/>
      <c r="Y186" s="9"/>
      <c r="Z186" s="9"/>
      <c r="AB186" s="9"/>
      <c r="AC186" s="9"/>
    </row>
    <row r="187" spans="7:29" ht="12.75" x14ac:dyDescent="0.2">
      <c r="G187" s="4"/>
      <c r="H187" s="4"/>
      <c r="I187" s="4"/>
      <c r="J187" s="5"/>
      <c r="L187" s="6"/>
      <c r="M187" s="9"/>
      <c r="N187" s="4"/>
      <c r="Q187" s="9"/>
      <c r="S187" s="9"/>
      <c r="T187" s="9"/>
      <c r="X187" s="13"/>
      <c r="Y187" s="9"/>
      <c r="Z187" s="9"/>
      <c r="AB187" s="9"/>
      <c r="AC187" s="9"/>
    </row>
    <row r="188" spans="7:29" ht="12.75" x14ac:dyDescent="0.2">
      <c r="G188" s="4"/>
      <c r="H188" s="4"/>
      <c r="I188" s="4"/>
      <c r="J188" s="5"/>
      <c r="L188" s="6"/>
      <c r="M188" s="9"/>
      <c r="N188" s="4"/>
      <c r="Q188" s="9"/>
      <c r="S188" s="9"/>
      <c r="T188" s="9"/>
      <c r="X188" s="13"/>
      <c r="Y188" s="9"/>
      <c r="Z188" s="9"/>
      <c r="AB188" s="9"/>
      <c r="AC188" s="9"/>
    </row>
    <row r="189" spans="7:29" ht="12.75" x14ac:dyDescent="0.2">
      <c r="G189" s="4"/>
      <c r="H189" s="4"/>
      <c r="I189" s="4"/>
      <c r="J189" s="5"/>
      <c r="L189" s="6"/>
      <c r="M189" s="9"/>
      <c r="N189" s="4"/>
      <c r="Q189" s="9"/>
      <c r="S189" s="9"/>
      <c r="T189" s="9"/>
      <c r="X189" s="13"/>
      <c r="Y189" s="9"/>
      <c r="Z189" s="9"/>
      <c r="AB189" s="9"/>
      <c r="AC189" s="9"/>
    </row>
    <row r="190" spans="7:29" ht="12.75" x14ac:dyDescent="0.2">
      <c r="G190" s="4"/>
      <c r="H190" s="4"/>
      <c r="I190" s="4"/>
      <c r="J190" s="5"/>
      <c r="L190" s="6"/>
      <c r="M190" s="9"/>
      <c r="N190" s="4"/>
      <c r="Q190" s="9"/>
      <c r="S190" s="9"/>
      <c r="T190" s="9"/>
      <c r="X190" s="13"/>
      <c r="Y190" s="9"/>
      <c r="Z190" s="9"/>
      <c r="AB190" s="9"/>
      <c r="AC190" s="9"/>
    </row>
    <row r="191" spans="7:29" ht="12.75" x14ac:dyDescent="0.2">
      <c r="G191" s="4"/>
      <c r="H191" s="4"/>
      <c r="I191" s="4"/>
      <c r="J191" s="5"/>
      <c r="L191" s="6"/>
      <c r="M191" s="9"/>
      <c r="N191" s="4"/>
      <c r="Q191" s="9"/>
      <c r="S191" s="9"/>
      <c r="T191" s="9"/>
      <c r="X191" s="13"/>
      <c r="Y191" s="9"/>
      <c r="Z191" s="9"/>
      <c r="AB191" s="9"/>
      <c r="AC191" s="9"/>
    </row>
    <row r="192" spans="7:29" ht="12.75" x14ac:dyDescent="0.2">
      <c r="G192" s="4"/>
      <c r="H192" s="4"/>
      <c r="I192" s="4"/>
      <c r="J192" s="5"/>
      <c r="L192" s="6"/>
      <c r="M192" s="9"/>
      <c r="N192" s="4"/>
      <c r="Q192" s="9"/>
      <c r="S192" s="9"/>
      <c r="T192" s="9"/>
      <c r="X192" s="13"/>
      <c r="Y192" s="9"/>
      <c r="Z192" s="9"/>
      <c r="AB192" s="9"/>
      <c r="AC192" s="9"/>
    </row>
    <row r="193" spans="7:29" ht="12.75" x14ac:dyDescent="0.2">
      <c r="G193" s="4"/>
      <c r="H193" s="4"/>
      <c r="I193" s="4"/>
      <c r="J193" s="5"/>
      <c r="L193" s="6"/>
      <c r="M193" s="9"/>
      <c r="N193" s="4"/>
      <c r="Q193" s="9"/>
      <c r="S193" s="9"/>
      <c r="T193" s="9"/>
      <c r="X193" s="13"/>
      <c r="Y193" s="9"/>
      <c r="Z193" s="9"/>
      <c r="AB193" s="9"/>
      <c r="AC193" s="9"/>
    </row>
    <row r="194" spans="7:29" ht="12.75" x14ac:dyDescent="0.2">
      <c r="G194" s="4"/>
      <c r="H194" s="4"/>
      <c r="I194" s="4"/>
      <c r="J194" s="5"/>
      <c r="L194" s="6"/>
      <c r="M194" s="9"/>
      <c r="N194" s="4"/>
      <c r="Q194" s="9"/>
      <c r="S194" s="9"/>
      <c r="T194" s="9"/>
      <c r="X194" s="13"/>
      <c r="Y194" s="9"/>
      <c r="Z194" s="9"/>
      <c r="AB194" s="9"/>
      <c r="AC194" s="9"/>
    </row>
    <row r="195" spans="7:29" ht="12.75" x14ac:dyDescent="0.2">
      <c r="G195" s="4"/>
      <c r="H195" s="4"/>
      <c r="I195" s="4"/>
      <c r="J195" s="5"/>
      <c r="L195" s="6"/>
      <c r="M195" s="9"/>
      <c r="N195" s="4"/>
      <c r="Q195" s="9"/>
      <c r="S195" s="9"/>
      <c r="T195" s="9"/>
      <c r="X195" s="13"/>
      <c r="Y195" s="9"/>
      <c r="Z195" s="9"/>
      <c r="AB195" s="9"/>
      <c r="AC195" s="9"/>
    </row>
    <row r="196" spans="7:29" ht="12.75" x14ac:dyDescent="0.2">
      <c r="G196" s="4"/>
      <c r="H196" s="4"/>
      <c r="I196" s="4"/>
      <c r="J196" s="5"/>
      <c r="L196" s="6"/>
      <c r="M196" s="9"/>
      <c r="N196" s="4"/>
      <c r="Q196" s="9"/>
      <c r="S196" s="9"/>
      <c r="T196" s="9"/>
      <c r="X196" s="13"/>
      <c r="Y196" s="9"/>
      <c r="Z196" s="9"/>
      <c r="AB196" s="9"/>
      <c r="AC196" s="9"/>
    </row>
    <row r="197" spans="7:29" ht="12.75" x14ac:dyDescent="0.2">
      <c r="G197" s="4"/>
      <c r="H197" s="4"/>
      <c r="I197" s="4"/>
      <c r="J197" s="5"/>
      <c r="L197" s="6"/>
      <c r="M197" s="9"/>
      <c r="N197" s="4"/>
      <c r="Q197" s="9"/>
      <c r="S197" s="9"/>
      <c r="T197" s="9"/>
      <c r="X197" s="13"/>
      <c r="Y197" s="9"/>
      <c r="Z197" s="9"/>
      <c r="AB197" s="9"/>
      <c r="AC197" s="9"/>
    </row>
    <row r="198" spans="7:29" ht="12.75" x14ac:dyDescent="0.2">
      <c r="G198" s="4"/>
      <c r="H198" s="4"/>
      <c r="I198" s="4"/>
      <c r="J198" s="5"/>
      <c r="L198" s="6"/>
      <c r="M198" s="9"/>
      <c r="N198" s="4"/>
      <c r="Q198" s="9"/>
      <c r="S198" s="9"/>
      <c r="T198" s="9"/>
      <c r="X198" s="13"/>
      <c r="Y198" s="9"/>
      <c r="Z198" s="9"/>
      <c r="AB198" s="9"/>
      <c r="AC198" s="9"/>
    </row>
    <row r="199" spans="7:29" ht="12.75" x14ac:dyDescent="0.2">
      <c r="G199" s="4"/>
      <c r="H199" s="4"/>
      <c r="I199" s="4"/>
      <c r="J199" s="5"/>
      <c r="L199" s="6"/>
      <c r="M199" s="9"/>
      <c r="N199" s="4"/>
      <c r="Q199" s="9"/>
      <c r="S199" s="9"/>
      <c r="T199" s="9"/>
      <c r="X199" s="13"/>
      <c r="Y199" s="9"/>
      <c r="Z199" s="9"/>
      <c r="AB199" s="9"/>
      <c r="AC199" s="9"/>
    </row>
    <row r="200" spans="7:29" ht="12.75" x14ac:dyDescent="0.2">
      <c r="G200" s="4"/>
      <c r="H200" s="4"/>
      <c r="I200" s="4"/>
      <c r="J200" s="5"/>
      <c r="L200" s="6"/>
      <c r="M200" s="9"/>
      <c r="N200" s="4"/>
      <c r="Q200" s="9"/>
      <c r="S200" s="9"/>
      <c r="T200" s="9"/>
      <c r="X200" s="13"/>
      <c r="Y200" s="9"/>
      <c r="Z200" s="9"/>
      <c r="AB200" s="9"/>
      <c r="AC200" s="9"/>
    </row>
    <row r="201" spans="7:29" ht="12.75" x14ac:dyDescent="0.2">
      <c r="G201" s="4"/>
      <c r="H201" s="4"/>
      <c r="I201" s="4"/>
      <c r="J201" s="5"/>
      <c r="L201" s="6"/>
      <c r="M201" s="9"/>
      <c r="N201" s="4"/>
      <c r="Q201" s="9"/>
      <c r="S201" s="9"/>
      <c r="T201" s="9"/>
      <c r="X201" s="13"/>
      <c r="Y201" s="9"/>
      <c r="Z201" s="9"/>
      <c r="AB201" s="9"/>
      <c r="AC201" s="9"/>
    </row>
    <row r="202" spans="7:29" ht="12.75" x14ac:dyDescent="0.2">
      <c r="G202" s="4"/>
      <c r="H202" s="4"/>
      <c r="I202" s="4"/>
      <c r="J202" s="5"/>
      <c r="L202" s="6"/>
      <c r="M202" s="9"/>
      <c r="N202" s="4"/>
      <c r="Q202" s="9"/>
      <c r="S202" s="9"/>
      <c r="T202" s="9"/>
      <c r="X202" s="13"/>
      <c r="Y202" s="9"/>
      <c r="Z202" s="9"/>
      <c r="AB202" s="9"/>
      <c r="AC202" s="9"/>
    </row>
    <row r="203" spans="7:29" ht="12.75" x14ac:dyDescent="0.2">
      <c r="G203" s="4"/>
      <c r="H203" s="4"/>
      <c r="I203" s="4"/>
      <c r="J203" s="5"/>
      <c r="L203" s="6"/>
      <c r="M203" s="9"/>
      <c r="N203" s="4"/>
      <c r="Q203" s="9"/>
      <c r="S203" s="9"/>
      <c r="T203" s="9"/>
      <c r="X203" s="13"/>
      <c r="Y203" s="9"/>
      <c r="Z203" s="9"/>
      <c r="AB203" s="9"/>
      <c r="AC203" s="9"/>
    </row>
    <row r="204" spans="7:29" ht="12.75" x14ac:dyDescent="0.2">
      <c r="G204" s="4"/>
      <c r="H204" s="4"/>
      <c r="I204" s="4"/>
      <c r="J204" s="5"/>
      <c r="L204" s="6"/>
      <c r="M204" s="9"/>
      <c r="N204" s="4"/>
      <c r="Q204" s="9"/>
      <c r="S204" s="9"/>
      <c r="T204" s="9"/>
      <c r="X204" s="13"/>
      <c r="Y204" s="9"/>
      <c r="Z204" s="9"/>
      <c r="AB204" s="9"/>
      <c r="AC204" s="9"/>
    </row>
    <row r="205" spans="7:29" ht="12.75" x14ac:dyDescent="0.2">
      <c r="G205" s="4"/>
      <c r="H205" s="4"/>
      <c r="I205" s="4"/>
      <c r="J205" s="5"/>
      <c r="L205" s="6"/>
      <c r="M205" s="9"/>
      <c r="N205" s="4"/>
      <c r="Q205" s="9"/>
      <c r="S205" s="9"/>
      <c r="T205" s="9"/>
      <c r="X205" s="13"/>
      <c r="Y205" s="9"/>
      <c r="Z205" s="9"/>
      <c r="AB205" s="9"/>
      <c r="AC205" s="9"/>
    </row>
    <row r="206" spans="7:29" ht="12.75" x14ac:dyDescent="0.2">
      <c r="G206" s="4"/>
      <c r="H206" s="4"/>
      <c r="I206" s="4"/>
      <c r="J206" s="5"/>
      <c r="L206" s="6"/>
      <c r="M206" s="9"/>
      <c r="N206" s="4"/>
      <c r="Q206" s="9"/>
      <c r="S206" s="9"/>
      <c r="T206" s="9"/>
      <c r="X206" s="13"/>
      <c r="Y206" s="9"/>
      <c r="Z206" s="9"/>
      <c r="AB206" s="9"/>
      <c r="AC206" s="9"/>
    </row>
    <row r="207" spans="7:29" ht="12.75" x14ac:dyDescent="0.2">
      <c r="G207" s="4"/>
      <c r="H207" s="4"/>
      <c r="I207" s="4"/>
      <c r="J207" s="5"/>
      <c r="L207" s="6"/>
      <c r="M207" s="9"/>
      <c r="N207" s="4"/>
      <c r="Q207" s="9"/>
      <c r="S207" s="9"/>
      <c r="T207" s="9"/>
      <c r="X207" s="13"/>
      <c r="Y207" s="9"/>
      <c r="Z207" s="9"/>
      <c r="AB207" s="9"/>
      <c r="AC207" s="9"/>
    </row>
    <row r="208" spans="7:29" ht="12.75" x14ac:dyDescent="0.2">
      <c r="G208" s="4"/>
      <c r="H208" s="4"/>
      <c r="I208" s="4"/>
      <c r="J208" s="5"/>
      <c r="L208" s="6"/>
      <c r="M208" s="9"/>
      <c r="N208" s="4"/>
      <c r="Q208" s="9"/>
      <c r="S208" s="9"/>
      <c r="T208" s="9"/>
      <c r="X208" s="13"/>
      <c r="Y208" s="9"/>
      <c r="Z208" s="9"/>
      <c r="AB208" s="9"/>
      <c r="AC208" s="9"/>
    </row>
    <row r="209" spans="7:29" ht="12.75" x14ac:dyDescent="0.2">
      <c r="G209" s="4"/>
      <c r="H209" s="4"/>
      <c r="I209" s="4"/>
      <c r="J209" s="5"/>
      <c r="L209" s="6"/>
      <c r="M209" s="9"/>
      <c r="N209" s="4"/>
      <c r="Q209" s="9"/>
      <c r="S209" s="9"/>
      <c r="T209" s="9"/>
      <c r="X209" s="13"/>
      <c r="Y209" s="9"/>
      <c r="Z209" s="9"/>
      <c r="AB209" s="9"/>
      <c r="AC209" s="9"/>
    </row>
    <row r="210" spans="7:29" ht="12.75" x14ac:dyDescent="0.2">
      <c r="G210" s="4"/>
      <c r="H210" s="4"/>
      <c r="I210" s="4"/>
      <c r="J210" s="5"/>
      <c r="L210" s="6"/>
      <c r="M210" s="9"/>
      <c r="N210" s="4"/>
      <c r="Q210" s="9"/>
      <c r="S210" s="9"/>
      <c r="T210" s="9"/>
      <c r="X210" s="13"/>
      <c r="Y210" s="9"/>
      <c r="Z210" s="9"/>
      <c r="AB210" s="9"/>
      <c r="AC210" s="9"/>
    </row>
    <row r="211" spans="7:29" ht="12.75" x14ac:dyDescent="0.2">
      <c r="G211" s="4"/>
      <c r="H211" s="4"/>
      <c r="I211" s="4"/>
      <c r="J211" s="5"/>
      <c r="L211" s="6"/>
      <c r="M211" s="9"/>
      <c r="N211" s="4"/>
      <c r="Q211" s="9"/>
      <c r="S211" s="9"/>
      <c r="T211" s="9"/>
      <c r="X211" s="13"/>
      <c r="Y211" s="9"/>
      <c r="Z211" s="9"/>
      <c r="AB211" s="9"/>
      <c r="AC211" s="9"/>
    </row>
    <row r="212" spans="7:29" ht="12.75" x14ac:dyDescent="0.2">
      <c r="G212" s="4"/>
      <c r="H212" s="4"/>
      <c r="I212" s="4"/>
      <c r="J212" s="5"/>
      <c r="L212" s="6"/>
      <c r="M212" s="9"/>
      <c r="N212" s="4"/>
      <c r="Q212" s="9"/>
      <c r="S212" s="9"/>
      <c r="T212" s="9"/>
      <c r="X212" s="13"/>
      <c r="Y212" s="9"/>
      <c r="Z212" s="9"/>
      <c r="AB212" s="9"/>
      <c r="AC212" s="9"/>
    </row>
    <row r="213" spans="7:29" ht="12.75" x14ac:dyDescent="0.2">
      <c r="G213" s="4"/>
      <c r="H213" s="4"/>
      <c r="I213" s="4"/>
      <c r="J213" s="5"/>
      <c r="L213" s="6"/>
      <c r="M213" s="9"/>
      <c r="N213" s="4"/>
      <c r="Q213" s="9"/>
      <c r="S213" s="9"/>
      <c r="T213" s="9"/>
      <c r="X213" s="13"/>
      <c r="Y213" s="9"/>
      <c r="Z213" s="9"/>
      <c r="AB213" s="9"/>
      <c r="AC213" s="9"/>
    </row>
    <row r="214" spans="7:29" ht="12.75" x14ac:dyDescent="0.2">
      <c r="G214" s="4"/>
      <c r="H214" s="4"/>
      <c r="I214" s="4"/>
      <c r="J214" s="5"/>
      <c r="L214" s="6"/>
      <c r="M214" s="9"/>
      <c r="N214" s="4"/>
      <c r="Q214" s="9"/>
      <c r="S214" s="9"/>
      <c r="T214" s="9"/>
      <c r="X214" s="13"/>
      <c r="Y214" s="9"/>
      <c r="Z214" s="9"/>
      <c r="AB214" s="9"/>
      <c r="AC214" s="9"/>
    </row>
    <row r="215" spans="7:29" ht="12.75" x14ac:dyDescent="0.2">
      <c r="G215" s="4"/>
      <c r="H215" s="4"/>
      <c r="I215" s="4"/>
      <c r="J215" s="5"/>
      <c r="L215" s="6"/>
      <c r="M215" s="9"/>
      <c r="N215" s="4"/>
      <c r="Q215" s="9"/>
      <c r="S215" s="9"/>
      <c r="T215" s="9"/>
      <c r="X215" s="13"/>
      <c r="Y215" s="9"/>
      <c r="Z215" s="9"/>
      <c r="AB215" s="9"/>
      <c r="AC215" s="9"/>
    </row>
    <row r="216" spans="7:29" ht="12.75" x14ac:dyDescent="0.2">
      <c r="G216" s="4"/>
      <c r="H216" s="4"/>
      <c r="I216" s="4"/>
      <c r="J216" s="5"/>
      <c r="L216" s="6"/>
      <c r="M216" s="9"/>
      <c r="N216" s="4"/>
      <c r="Q216" s="9"/>
      <c r="S216" s="9"/>
      <c r="T216" s="9"/>
      <c r="X216" s="13"/>
      <c r="Y216" s="9"/>
      <c r="Z216" s="9"/>
      <c r="AB216" s="9"/>
      <c r="AC216" s="9"/>
    </row>
    <row r="217" spans="7:29" ht="12.75" x14ac:dyDescent="0.2">
      <c r="G217" s="4"/>
      <c r="H217" s="4"/>
      <c r="I217" s="4"/>
      <c r="J217" s="5"/>
      <c r="L217" s="6"/>
      <c r="M217" s="9"/>
      <c r="N217" s="4"/>
      <c r="Q217" s="9"/>
      <c r="S217" s="9"/>
      <c r="T217" s="9"/>
      <c r="X217" s="13"/>
      <c r="Y217" s="9"/>
      <c r="Z217" s="9"/>
      <c r="AB217" s="9"/>
      <c r="AC217" s="9"/>
    </row>
    <row r="218" spans="7:29" ht="12.75" x14ac:dyDescent="0.2">
      <c r="G218" s="4"/>
      <c r="H218" s="4"/>
      <c r="I218" s="4"/>
      <c r="J218" s="5"/>
      <c r="L218" s="6"/>
      <c r="M218" s="9"/>
      <c r="N218" s="4"/>
      <c r="Q218" s="9"/>
      <c r="S218" s="9"/>
      <c r="T218" s="9"/>
      <c r="X218" s="13"/>
      <c r="Y218" s="9"/>
      <c r="Z218" s="9"/>
      <c r="AB218" s="9"/>
      <c r="AC218" s="9"/>
    </row>
    <row r="219" spans="7:29" ht="12.75" x14ac:dyDescent="0.2">
      <c r="G219" s="4"/>
      <c r="H219" s="4"/>
      <c r="I219" s="4"/>
      <c r="J219" s="5"/>
      <c r="L219" s="6"/>
      <c r="M219" s="9"/>
      <c r="N219" s="4"/>
      <c r="Q219" s="9"/>
      <c r="S219" s="9"/>
      <c r="T219" s="9"/>
      <c r="X219" s="13"/>
      <c r="Y219" s="9"/>
      <c r="Z219" s="9"/>
      <c r="AB219" s="9"/>
      <c r="AC219" s="9"/>
    </row>
    <row r="220" spans="7:29" ht="12.75" x14ac:dyDescent="0.2">
      <c r="G220" s="4"/>
      <c r="H220" s="4"/>
      <c r="I220" s="4"/>
      <c r="J220" s="5"/>
      <c r="L220" s="6"/>
      <c r="M220" s="9"/>
      <c r="N220" s="4"/>
      <c r="Q220" s="9"/>
      <c r="S220" s="9"/>
      <c r="T220" s="9"/>
      <c r="X220" s="13"/>
      <c r="Y220" s="9"/>
      <c r="Z220" s="9"/>
      <c r="AB220" s="9"/>
      <c r="AC220" s="9"/>
    </row>
    <row r="221" spans="7:29" ht="12.75" x14ac:dyDescent="0.2">
      <c r="G221" s="4"/>
      <c r="H221" s="4"/>
      <c r="I221" s="4"/>
      <c r="J221" s="5"/>
      <c r="L221" s="6"/>
      <c r="M221" s="9"/>
      <c r="N221" s="4"/>
      <c r="Q221" s="9"/>
      <c r="S221" s="9"/>
      <c r="T221" s="9"/>
      <c r="X221" s="13"/>
      <c r="Y221" s="9"/>
      <c r="Z221" s="9"/>
      <c r="AB221" s="9"/>
      <c r="AC221" s="9"/>
    </row>
    <row r="222" spans="7:29" ht="12.75" x14ac:dyDescent="0.2">
      <c r="G222" s="4"/>
      <c r="H222" s="4"/>
      <c r="I222" s="4"/>
      <c r="J222" s="5"/>
      <c r="L222" s="6"/>
      <c r="M222" s="9"/>
      <c r="N222" s="4"/>
      <c r="Q222" s="9"/>
      <c r="S222" s="9"/>
      <c r="T222" s="9"/>
      <c r="X222" s="13"/>
      <c r="Y222" s="9"/>
      <c r="Z222" s="9"/>
      <c r="AB222" s="9"/>
      <c r="AC222" s="9"/>
    </row>
    <row r="223" spans="7:29" ht="12.75" x14ac:dyDescent="0.2">
      <c r="G223" s="4"/>
      <c r="H223" s="4"/>
      <c r="I223" s="4"/>
      <c r="J223" s="5"/>
      <c r="L223" s="6"/>
      <c r="M223" s="9"/>
      <c r="N223" s="4"/>
      <c r="Q223" s="9"/>
      <c r="S223" s="9"/>
      <c r="T223" s="9"/>
      <c r="X223" s="13"/>
      <c r="Y223" s="9"/>
      <c r="Z223" s="9"/>
      <c r="AB223" s="9"/>
      <c r="AC223" s="9"/>
    </row>
    <row r="224" spans="7:29" ht="12.75" x14ac:dyDescent="0.2">
      <c r="G224" s="4"/>
      <c r="H224" s="4"/>
      <c r="I224" s="4"/>
      <c r="J224" s="5"/>
      <c r="L224" s="6"/>
      <c r="M224" s="9"/>
      <c r="N224" s="4"/>
      <c r="Q224" s="9"/>
      <c r="S224" s="9"/>
      <c r="T224" s="9"/>
      <c r="X224" s="13"/>
      <c r="Y224" s="9"/>
      <c r="Z224" s="9"/>
      <c r="AB224" s="9"/>
      <c r="AC224" s="9"/>
    </row>
    <row r="225" spans="7:29" ht="12.75" x14ac:dyDescent="0.2">
      <c r="G225" s="4"/>
      <c r="H225" s="4"/>
      <c r="I225" s="4"/>
      <c r="J225" s="5"/>
      <c r="L225" s="6"/>
      <c r="M225" s="9"/>
      <c r="N225" s="4"/>
      <c r="Q225" s="9"/>
      <c r="S225" s="9"/>
      <c r="T225" s="9"/>
      <c r="X225" s="13"/>
      <c r="Y225" s="9"/>
      <c r="Z225" s="9"/>
      <c r="AB225" s="9"/>
      <c r="AC225" s="9"/>
    </row>
    <row r="226" spans="7:29" ht="12.75" x14ac:dyDescent="0.2">
      <c r="G226" s="4"/>
      <c r="H226" s="4"/>
      <c r="I226" s="4"/>
      <c r="J226" s="5"/>
      <c r="L226" s="6"/>
      <c r="M226" s="9"/>
      <c r="N226" s="4"/>
      <c r="Q226" s="9"/>
      <c r="S226" s="9"/>
      <c r="T226" s="9"/>
      <c r="X226" s="13"/>
      <c r="Y226" s="9"/>
      <c r="Z226" s="9"/>
      <c r="AB226" s="9"/>
      <c r="AC226" s="9"/>
    </row>
    <row r="227" spans="7:29" ht="12.75" x14ac:dyDescent="0.2">
      <c r="G227" s="4"/>
      <c r="H227" s="4"/>
      <c r="I227" s="4"/>
      <c r="J227" s="5"/>
      <c r="L227" s="6"/>
      <c r="M227" s="9"/>
      <c r="N227" s="4"/>
      <c r="Q227" s="9"/>
      <c r="S227" s="9"/>
      <c r="T227" s="9"/>
      <c r="X227" s="13"/>
      <c r="Y227" s="9"/>
      <c r="Z227" s="9"/>
      <c r="AB227" s="9"/>
      <c r="AC227" s="9"/>
    </row>
    <row r="228" spans="7:29" ht="12.75" x14ac:dyDescent="0.2">
      <c r="G228" s="4"/>
      <c r="H228" s="4"/>
      <c r="I228" s="4"/>
      <c r="J228" s="5"/>
      <c r="L228" s="6"/>
      <c r="M228" s="9"/>
      <c r="N228" s="4"/>
      <c r="Q228" s="9"/>
      <c r="S228" s="9"/>
      <c r="T228" s="9"/>
      <c r="X228" s="13"/>
      <c r="Y228" s="9"/>
      <c r="Z228" s="9"/>
      <c r="AB228" s="9"/>
      <c r="AC228" s="9"/>
    </row>
    <row r="229" spans="7:29" ht="12.75" x14ac:dyDescent="0.2">
      <c r="G229" s="4"/>
      <c r="H229" s="4"/>
      <c r="I229" s="4"/>
      <c r="J229" s="5"/>
      <c r="L229" s="6"/>
      <c r="M229" s="9"/>
      <c r="N229" s="4"/>
      <c r="Q229" s="9"/>
      <c r="S229" s="9"/>
      <c r="T229" s="9"/>
      <c r="X229" s="13"/>
      <c r="Y229" s="9"/>
      <c r="Z229" s="9"/>
      <c r="AB229" s="9"/>
      <c r="AC229" s="9"/>
    </row>
    <row r="230" spans="7:29" ht="12.75" x14ac:dyDescent="0.2">
      <c r="G230" s="4"/>
      <c r="H230" s="4"/>
      <c r="I230" s="4"/>
      <c r="J230" s="5"/>
      <c r="L230" s="6"/>
      <c r="M230" s="9"/>
      <c r="N230" s="4"/>
      <c r="Q230" s="9"/>
      <c r="S230" s="9"/>
      <c r="T230" s="9"/>
      <c r="X230" s="13"/>
      <c r="Y230" s="9"/>
      <c r="Z230" s="9"/>
      <c r="AB230" s="9"/>
      <c r="AC230" s="9"/>
    </row>
    <row r="231" spans="7:29" ht="12.75" x14ac:dyDescent="0.2">
      <c r="G231" s="4"/>
      <c r="H231" s="4"/>
      <c r="I231" s="4"/>
      <c r="J231" s="5"/>
      <c r="L231" s="6"/>
      <c r="M231" s="9"/>
      <c r="N231" s="4"/>
      <c r="Q231" s="9"/>
      <c r="S231" s="9"/>
      <c r="T231" s="9"/>
      <c r="X231" s="13"/>
      <c r="Y231" s="9"/>
      <c r="Z231" s="9"/>
      <c r="AB231" s="9"/>
      <c r="AC231" s="9"/>
    </row>
    <row r="232" spans="7:29" ht="12.75" x14ac:dyDescent="0.2">
      <c r="G232" s="4"/>
      <c r="H232" s="4"/>
      <c r="I232" s="4"/>
      <c r="J232" s="5"/>
      <c r="L232" s="6"/>
      <c r="M232" s="9"/>
      <c r="N232" s="4"/>
      <c r="Q232" s="9"/>
      <c r="S232" s="9"/>
      <c r="T232" s="9"/>
      <c r="X232" s="13"/>
      <c r="Y232" s="9"/>
      <c r="Z232" s="9"/>
      <c r="AB232" s="9"/>
      <c r="AC232" s="9"/>
    </row>
    <row r="233" spans="7:29" ht="12.75" x14ac:dyDescent="0.2">
      <c r="G233" s="4"/>
      <c r="H233" s="4"/>
      <c r="I233" s="4"/>
      <c r="J233" s="5"/>
      <c r="L233" s="6"/>
      <c r="M233" s="9"/>
      <c r="N233" s="4"/>
      <c r="Q233" s="9"/>
      <c r="S233" s="9"/>
      <c r="T233" s="9"/>
      <c r="X233" s="13"/>
      <c r="Y233" s="9"/>
      <c r="Z233" s="9"/>
      <c r="AB233" s="9"/>
      <c r="AC233" s="9"/>
    </row>
    <row r="234" spans="7:29" ht="12.75" x14ac:dyDescent="0.2">
      <c r="G234" s="4"/>
      <c r="H234" s="4"/>
      <c r="I234" s="4"/>
      <c r="J234" s="5"/>
      <c r="L234" s="6"/>
      <c r="M234" s="9"/>
      <c r="N234" s="4"/>
      <c r="Q234" s="9"/>
      <c r="S234" s="9"/>
      <c r="T234" s="9"/>
      <c r="X234" s="13"/>
      <c r="Y234" s="9"/>
      <c r="Z234" s="9"/>
      <c r="AB234" s="9"/>
      <c r="AC234" s="9"/>
    </row>
    <row r="235" spans="7:29" ht="12.75" x14ac:dyDescent="0.2">
      <c r="G235" s="4"/>
      <c r="H235" s="4"/>
      <c r="I235" s="4"/>
      <c r="J235" s="5"/>
      <c r="L235" s="6"/>
      <c r="M235" s="9"/>
      <c r="N235" s="4"/>
      <c r="Q235" s="9"/>
      <c r="S235" s="9"/>
      <c r="T235" s="9"/>
      <c r="X235" s="13"/>
      <c r="Y235" s="9"/>
      <c r="Z235" s="9"/>
      <c r="AB235" s="9"/>
      <c r="AC235" s="9"/>
    </row>
    <row r="236" spans="7:29" ht="12.75" x14ac:dyDescent="0.2">
      <c r="G236" s="4"/>
      <c r="H236" s="4"/>
      <c r="I236" s="4"/>
      <c r="J236" s="5"/>
      <c r="L236" s="6"/>
      <c r="M236" s="9"/>
      <c r="N236" s="4"/>
      <c r="Q236" s="9"/>
      <c r="S236" s="9"/>
      <c r="T236" s="9"/>
      <c r="X236" s="13"/>
      <c r="Y236" s="9"/>
      <c r="Z236" s="9"/>
      <c r="AB236" s="9"/>
      <c r="AC236" s="9"/>
    </row>
    <row r="237" spans="7:29" ht="12.75" x14ac:dyDescent="0.2">
      <c r="G237" s="4"/>
      <c r="H237" s="4"/>
      <c r="I237" s="4"/>
      <c r="J237" s="5"/>
      <c r="L237" s="6"/>
      <c r="M237" s="9"/>
      <c r="N237" s="4"/>
      <c r="Q237" s="9"/>
      <c r="S237" s="9"/>
      <c r="T237" s="9"/>
      <c r="X237" s="13"/>
      <c r="Y237" s="9"/>
      <c r="Z237" s="9"/>
      <c r="AB237" s="9"/>
      <c r="AC237" s="9"/>
    </row>
    <row r="238" spans="7:29" ht="12.75" x14ac:dyDescent="0.2">
      <c r="G238" s="4"/>
      <c r="H238" s="4"/>
      <c r="I238" s="4"/>
      <c r="J238" s="5"/>
      <c r="L238" s="6"/>
      <c r="M238" s="9"/>
      <c r="N238" s="4"/>
      <c r="Q238" s="9"/>
      <c r="S238" s="9"/>
      <c r="T238" s="9"/>
      <c r="X238" s="13"/>
      <c r="Y238" s="9"/>
      <c r="Z238" s="9"/>
      <c r="AB238" s="9"/>
      <c r="AC238" s="9"/>
    </row>
    <row r="239" spans="7:29" ht="12.75" x14ac:dyDescent="0.2">
      <c r="G239" s="4"/>
      <c r="H239" s="4"/>
      <c r="I239" s="4"/>
      <c r="J239" s="5"/>
      <c r="L239" s="6"/>
      <c r="M239" s="9"/>
      <c r="N239" s="4"/>
      <c r="Q239" s="9"/>
      <c r="S239" s="9"/>
      <c r="T239" s="9"/>
      <c r="X239" s="13"/>
      <c r="Y239" s="9"/>
      <c r="Z239" s="9"/>
      <c r="AB239" s="9"/>
      <c r="AC239" s="9"/>
    </row>
    <row r="240" spans="7:29" ht="12.75" x14ac:dyDescent="0.2">
      <c r="G240" s="4"/>
      <c r="H240" s="4"/>
      <c r="I240" s="4"/>
      <c r="J240" s="5"/>
      <c r="L240" s="6"/>
      <c r="M240" s="9"/>
      <c r="N240" s="4"/>
      <c r="Q240" s="9"/>
      <c r="S240" s="9"/>
      <c r="T240" s="9"/>
      <c r="X240" s="13"/>
      <c r="Y240" s="9"/>
      <c r="Z240" s="9"/>
      <c r="AB240" s="9"/>
      <c r="AC240" s="9"/>
    </row>
    <row r="241" spans="7:29" ht="12.75" x14ac:dyDescent="0.2">
      <c r="G241" s="4"/>
      <c r="H241" s="4"/>
      <c r="I241" s="4"/>
      <c r="J241" s="5"/>
      <c r="L241" s="6"/>
      <c r="M241" s="9"/>
      <c r="N241" s="4"/>
      <c r="Q241" s="9"/>
      <c r="S241" s="9"/>
      <c r="T241" s="9"/>
      <c r="X241" s="13"/>
      <c r="Y241" s="9"/>
      <c r="Z241" s="9"/>
      <c r="AB241" s="9"/>
      <c r="AC241" s="9"/>
    </row>
    <row r="242" spans="7:29" ht="12.75" x14ac:dyDescent="0.2">
      <c r="G242" s="4"/>
      <c r="H242" s="4"/>
      <c r="I242" s="4"/>
      <c r="J242" s="5"/>
      <c r="L242" s="6"/>
      <c r="M242" s="9"/>
      <c r="N242" s="4"/>
      <c r="Q242" s="9"/>
      <c r="S242" s="9"/>
      <c r="T242" s="9"/>
      <c r="X242" s="13"/>
      <c r="Y242" s="9"/>
      <c r="Z242" s="9"/>
      <c r="AB242" s="9"/>
      <c r="AC242" s="9"/>
    </row>
    <row r="243" spans="7:29" ht="12.75" x14ac:dyDescent="0.2">
      <c r="G243" s="4"/>
      <c r="H243" s="4"/>
      <c r="I243" s="4"/>
      <c r="J243" s="5"/>
      <c r="L243" s="6"/>
      <c r="M243" s="9"/>
      <c r="N243" s="4"/>
      <c r="Q243" s="9"/>
      <c r="S243" s="9"/>
      <c r="T243" s="9"/>
      <c r="X243" s="13"/>
      <c r="Y243" s="9"/>
      <c r="Z243" s="9"/>
      <c r="AB243" s="9"/>
      <c r="AC243" s="9"/>
    </row>
    <row r="244" spans="7:29" ht="12.75" x14ac:dyDescent="0.2">
      <c r="G244" s="4"/>
      <c r="H244" s="4"/>
      <c r="I244" s="4"/>
      <c r="J244" s="5"/>
      <c r="L244" s="6"/>
      <c r="M244" s="9"/>
      <c r="N244" s="4"/>
      <c r="Q244" s="9"/>
      <c r="S244" s="9"/>
      <c r="T244" s="9"/>
      <c r="X244" s="13"/>
      <c r="Y244" s="9"/>
      <c r="Z244" s="9"/>
      <c r="AB244" s="9"/>
      <c r="AC244" s="9"/>
    </row>
    <row r="245" spans="7:29" ht="12.75" x14ac:dyDescent="0.2">
      <c r="G245" s="4"/>
      <c r="H245" s="4"/>
      <c r="I245" s="4"/>
      <c r="J245" s="5"/>
      <c r="L245" s="6"/>
      <c r="M245" s="9"/>
      <c r="N245" s="4"/>
      <c r="Q245" s="9"/>
      <c r="S245" s="9"/>
      <c r="T245" s="9"/>
      <c r="X245" s="13"/>
      <c r="Y245" s="9"/>
      <c r="Z245" s="9"/>
      <c r="AB245" s="9"/>
      <c r="AC245" s="9"/>
    </row>
    <row r="246" spans="7:29" ht="12.75" x14ac:dyDescent="0.2">
      <c r="G246" s="4"/>
      <c r="H246" s="4"/>
      <c r="I246" s="4"/>
      <c r="J246" s="5"/>
      <c r="L246" s="6"/>
      <c r="M246" s="9"/>
      <c r="N246" s="4"/>
      <c r="Q246" s="9"/>
      <c r="S246" s="9"/>
      <c r="T246" s="9"/>
      <c r="X246" s="13"/>
      <c r="Y246" s="9"/>
      <c r="Z246" s="9"/>
      <c r="AB246" s="9"/>
      <c r="AC246" s="9"/>
    </row>
    <row r="247" spans="7:29" ht="12.75" x14ac:dyDescent="0.2">
      <c r="G247" s="4"/>
      <c r="H247" s="4"/>
      <c r="I247" s="4"/>
      <c r="J247" s="5"/>
      <c r="L247" s="6"/>
      <c r="M247" s="9"/>
      <c r="N247" s="4"/>
      <c r="Q247" s="9"/>
      <c r="S247" s="9"/>
      <c r="T247" s="9"/>
      <c r="X247" s="13"/>
      <c r="Y247" s="9"/>
      <c r="Z247" s="9"/>
      <c r="AB247" s="9"/>
      <c r="AC247" s="9"/>
    </row>
    <row r="248" spans="7:29" ht="12.75" x14ac:dyDescent="0.2">
      <c r="G248" s="4"/>
      <c r="H248" s="4"/>
      <c r="I248" s="4"/>
      <c r="J248" s="5"/>
      <c r="L248" s="6"/>
      <c r="M248" s="9"/>
      <c r="N248" s="4"/>
      <c r="Q248" s="9"/>
      <c r="S248" s="9"/>
      <c r="T248" s="9"/>
      <c r="X248" s="13"/>
      <c r="Y248" s="9"/>
      <c r="Z248" s="9"/>
      <c r="AB248" s="9"/>
      <c r="AC248" s="9"/>
    </row>
    <row r="249" spans="7:29" ht="12.75" x14ac:dyDescent="0.2">
      <c r="G249" s="4"/>
      <c r="H249" s="4"/>
      <c r="I249" s="4"/>
      <c r="J249" s="5"/>
      <c r="L249" s="6"/>
      <c r="M249" s="9"/>
      <c r="N249" s="4"/>
      <c r="Q249" s="9"/>
      <c r="S249" s="9"/>
      <c r="T249" s="9"/>
      <c r="X249" s="13"/>
      <c r="Y249" s="9"/>
      <c r="Z249" s="9"/>
      <c r="AB249" s="9"/>
      <c r="AC249" s="9"/>
    </row>
    <row r="250" spans="7:29" ht="12.75" x14ac:dyDescent="0.2">
      <c r="G250" s="4"/>
      <c r="H250" s="4"/>
      <c r="I250" s="4"/>
      <c r="J250" s="5"/>
      <c r="L250" s="6"/>
      <c r="M250" s="9"/>
      <c r="N250" s="4"/>
      <c r="Q250" s="9"/>
      <c r="S250" s="9"/>
      <c r="T250" s="9"/>
      <c r="X250" s="13"/>
      <c r="Y250" s="9"/>
      <c r="Z250" s="9"/>
      <c r="AB250" s="9"/>
      <c r="AC250" s="9"/>
    </row>
    <row r="251" spans="7:29" ht="12.75" x14ac:dyDescent="0.2">
      <c r="G251" s="4"/>
      <c r="H251" s="4"/>
      <c r="I251" s="4"/>
      <c r="J251" s="5"/>
      <c r="L251" s="6"/>
      <c r="M251" s="9"/>
      <c r="N251" s="4"/>
      <c r="Q251" s="9"/>
      <c r="S251" s="9"/>
      <c r="T251" s="9"/>
      <c r="X251" s="13"/>
      <c r="Y251" s="9"/>
      <c r="Z251" s="9"/>
      <c r="AB251" s="9"/>
      <c r="AC251" s="9"/>
    </row>
    <row r="252" spans="7:29" ht="12.75" x14ac:dyDescent="0.2">
      <c r="G252" s="4"/>
      <c r="H252" s="4"/>
      <c r="I252" s="4"/>
      <c r="J252" s="5"/>
      <c r="L252" s="6"/>
      <c r="M252" s="9"/>
      <c r="N252" s="4"/>
      <c r="Q252" s="9"/>
      <c r="S252" s="9"/>
      <c r="T252" s="9"/>
      <c r="X252" s="13"/>
      <c r="Y252" s="9"/>
      <c r="Z252" s="9"/>
      <c r="AB252" s="9"/>
      <c r="AC252" s="9"/>
    </row>
    <row r="253" spans="7:29" ht="12.75" x14ac:dyDescent="0.2">
      <c r="G253" s="4"/>
      <c r="H253" s="4"/>
      <c r="I253" s="4"/>
      <c r="J253" s="5"/>
      <c r="L253" s="6"/>
      <c r="M253" s="9"/>
      <c r="N253" s="4"/>
      <c r="Q253" s="9"/>
      <c r="S253" s="9"/>
      <c r="T253" s="9"/>
      <c r="X253" s="13"/>
      <c r="Y253" s="9"/>
      <c r="Z253" s="9"/>
      <c r="AB253" s="9"/>
      <c r="AC253" s="9"/>
    </row>
    <row r="254" spans="7:29" ht="12.75" x14ac:dyDescent="0.2">
      <c r="G254" s="4"/>
      <c r="H254" s="4"/>
      <c r="I254" s="4"/>
      <c r="J254" s="5"/>
      <c r="L254" s="6"/>
      <c r="M254" s="9"/>
      <c r="N254" s="4"/>
      <c r="Q254" s="9"/>
      <c r="S254" s="9"/>
      <c r="T254" s="9"/>
      <c r="X254" s="13"/>
      <c r="Y254" s="9"/>
      <c r="Z254" s="9"/>
      <c r="AB254" s="9"/>
      <c r="AC254" s="9"/>
    </row>
    <row r="255" spans="7:29" ht="12.75" x14ac:dyDescent="0.2">
      <c r="G255" s="4"/>
      <c r="H255" s="4"/>
      <c r="I255" s="4"/>
      <c r="J255" s="5"/>
      <c r="L255" s="6"/>
      <c r="M255" s="9"/>
      <c r="N255" s="4"/>
      <c r="Q255" s="9"/>
      <c r="S255" s="9"/>
      <c r="T255" s="9"/>
      <c r="X255" s="13"/>
      <c r="Y255" s="9"/>
      <c r="Z255" s="9"/>
      <c r="AB255" s="9"/>
      <c r="AC255" s="9"/>
    </row>
    <row r="256" spans="7:29" ht="12.75" x14ac:dyDescent="0.2">
      <c r="G256" s="4"/>
      <c r="H256" s="4"/>
      <c r="I256" s="4"/>
      <c r="J256" s="5"/>
      <c r="L256" s="6"/>
      <c r="M256" s="9"/>
      <c r="N256" s="4"/>
      <c r="Q256" s="9"/>
      <c r="S256" s="9"/>
      <c r="T256" s="9"/>
      <c r="X256" s="13"/>
      <c r="Y256" s="9"/>
      <c r="Z256" s="9"/>
      <c r="AB256" s="9"/>
      <c r="AC256" s="9"/>
    </row>
    <row r="257" spans="7:29" ht="12.75" x14ac:dyDescent="0.2">
      <c r="G257" s="4"/>
      <c r="H257" s="4"/>
      <c r="I257" s="4"/>
      <c r="J257" s="5"/>
      <c r="L257" s="6"/>
      <c r="M257" s="9"/>
      <c r="N257" s="4"/>
      <c r="Q257" s="9"/>
      <c r="S257" s="9"/>
      <c r="T257" s="9"/>
      <c r="X257" s="13"/>
      <c r="Y257" s="9"/>
      <c r="Z257" s="9"/>
      <c r="AB257" s="9"/>
      <c r="AC257" s="9"/>
    </row>
    <row r="258" spans="7:29" ht="12.75" x14ac:dyDescent="0.2">
      <c r="G258" s="4"/>
      <c r="H258" s="4"/>
      <c r="I258" s="4"/>
      <c r="J258" s="5"/>
      <c r="L258" s="6"/>
      <c r="M258" s="9"/>
      <c r="N258" s="4"/>
      <c r="Q258" s="9"/>
      <c r="S258" s="9"/>
      <c r="T258" s="9"/>
      <c r="X258" s="13"/>
      <c r="Y258" s="9"/>
      <c r="Z258" s="9"/>
      <c r="AB258" s="9"/>
      <c r="AC258" s="9"/>
    </row>
    <row r="259" spans="7:29" ht="12.75" x14ac:dyDescent="0.2">
      <c r="G259" s="4"/>
      <c r="H259" s="4"/>
      <c r="I259" s="4"/>
      <c r="J259" s="5"/>
      <c r="L259" s="6"/>
      <c r="M259" s="9"/>
      <c r="N259" s="4"/>
      <c r="Q259" s="9"/>
      <c r="S259" s="9"/>
      <c r="T259" s="9"/>
      <c r="X259" s="13"/>
      <c r="Y259" s="9"/>
      <c r="Z259" s="9"/>
      <c r="AB259" s="9"/>
      <c r="AC259" s="9"/>
    </row>
    <row r="260" spans="7:29" ht="12.75" x14ac:dyDescent="0.2">
      <c r="G260" s="4"/>
      <c r="H260" s="4"/>
      <c r="I260" s="4"/>
      <c r="J260" s="5"/>
      <c r="L260" s="6"/>
      <c r="M260" s="9"/>
      <c r="N260" s="4"/>
      <c r="Q260" s="9"/>
      <c r="S260" s="9"/>
      <c r="T260" s="9"/>
      <c r="X260" s="13"/>
      <c r="Y260" s="9"/>
      <c r="Z260" s="9"/>
      <c r="AB260" s="9"/>
      <c r="AC260" s="9"/>
    </row>
    <row r="261" spans="7:29" ht="12.75" x14ac:dyDescent="0.2">
      <c r="G261" s="4"/>
      <c r="H261" s="4"/>
      <c r="I261" s="4"/>
      <c r="J261" s="5"/>
      <c r="L261" s="6"/>
      <c r="M261" s="9"/>
      <c r="N261" s="4"/>
      <c r="Q261" s="9"/>
      <c r="S261" s="9"/>
      <c r="T261" s="9"/>
      <c r="X261" s="13"/>
      <c r="Y261" s="9"/>
      <c r="Z261" s="9"/>
      <c r="AB261" s="9"/>
      <c r="AC261" s="9"/>
    </row>
    <row r="262" spans="7:29" ht="12.75" x14ac:dyDescent="0.2">
      <c r="G262" s="4"/>
      <c r="H262" s="4"/>
      <c r="I262" s="4"/>
      <c r="J262" s="5"/>
      <c r="L262" s="6"/>
      <c r="M262" s="9"/>
      <c r="N262" s="4"/>
      <c r="Q262" s="9"/>
      <c r="S262" s="9"/>
      <c r="T262" s="9"/>
      <c r="X262" s="13"/>
      <c r="Y262" s="9"/>
      <c r="Z262" s="9"/>
      <c r="AB262" s="9"/>
      <c r="AC262" s="9"/>
    </row>
    <row r="263" spans="7:29" ht="12.75" x14ac:dyDescent="0.2">
      <c r="G263" s="4"/>
      <c r="H263" s="4"/>
      <c r="I263" s="4"/>
      <c r="J263" s="5"/>
      <c r="L263" s="6"/>
      <c r="M263" s="9"/>
      <c r="N263" s="4"/>
      <c r="Q263" s="9"/>
      <c r="S263" s="9"/>
      <c r="T263" s="9"/>
      <c r="X263" s="13"/>
      <c r="Y263" s="9"/>
      <c r="Z263" s="9"/>
      <c r="AB263" s="9"/>
      <c r="AC263" s="9"/>
    </row>
    <row r="264" spans="7:29" ht="12.75" x14ac:dyDescent="0.2">
      <c r="G264" s="4"/>
      <c r="H264" s="4"/>
      <c r="I264" s="4"/>
      <c r="J264" s="5"/>
      <c r="L264" s="6"/>
      <c r="M264" s="9"/>
      <c r="N264" s="4"/>
      <c r="Q264" s="9"/>
      <c r="S264" s="9"/>
      <c r="T264" s="9"/>
      <c r="X264" s="13"/>
      <c r="Y264" s="9"/>
      <c r="Z264" s="9"/>
      <c r="AB264" s="9"/>
      <c r="AC264" s="9"/>
    </row>
    <row r="265" spans="7:29" ht="12.75" x14ac:dyDescent="0.2">
      <c r="G265" s="4"/>
      <c r="H265" s="4"/>
      <c r="I265" s="4"/>
      <c r="J265" s="5"/>
      <c r="L265" s="6"/>
      <c r="M265" s="9"/>
      <c r="N265" s="4"/>
      <c r="Q265" s="9"/>
      <c r="S265" s="9"/>
      <c r="T265" s="9"/>
      <c r="X265" s="13"/>
      <c r="Y265" s="9"/>
      <c r="Z265" s="9"/>
      <c r="AB265" s="9"/>
      <c r="AC265" s="9"/>
    </row>
    <row r="266" spans="7:29" ht="12.75" x14ac:dyDescent="0.2">
      <c r="G266" s="4"/>
      <c r="H266" s="4"/>
      <c r="I266" s="4"/>
      <c r="J266" s="5"/>
      <c r="L266" s="6"/>
      <c r="M266" s="9"/>
      <c r="N266" s="4"/>
      <c r="Q266" s="9"/>
      <c r="S266" s="9"/>
      <c r="T266" s="9"/>
      <c r="X266" s="13"/>
      <c r="Y266" s="9"/>
      <c r="Z266" s="9"/>
      <c r="AB266" s="9"/>
      <c r="AC266" s="9"/>
    </row>
    <row r="267" spans="7:29" ht="12.75" x14ac:dyDescent="0.2">
      <c r="G267" s="4"/>
      <c r="H267" s="4"/>
      <c r="I267" s="4"/>
      <c r="J267" s="5"/>
      <c r="L267" s="6"/>
      <c r="M267" s="9"/>
      <c r="N267" s="4"/>
      <c r="Q267" s="9"/>
      <c r="S267" s="9"/>
      <c r="T267" s="9"/>
      <c r="X267" s="13"/>
      <c r="Y267" s="9"/>
      <c r="Z267" s="9"/>
      <c r="AB267" s="9"/>
      <c r="AC267" s="9"/>
    </row>
    <row r="268" spans="7:29" ht="12.75" x14ac:dyDescent="0.2">
      <c r="G268" s="4"/>
      <c r="H268" s="4"/>
      <c r="I268" s="4"/>
      <c r="J268" s="5"/>
      <c r="L268" s="6"/>
      <c r="M268" s="9"/>
      <c r="N268" s="4"/>
      <c r="Q268" s="9"/>
      <c r="S268" s="9"/>
      <c r="T268" s="9"/>
      <c r="X268" s="13"/>
      <c r="Y268" s="9"/>
      <c r="Z268" s="9"/>
      <c r="AB268" s="9"/>
      <c r="AC268" s="9"/>
    </row>
    <row r="269" spans="7:29" ht="12.75" x14ac:dyDescent="0.2">
      <c r="G269" s="4"/>
      <c r="H269" s="4"/>
      <c r="I269" s="4"/>
      <c r="J269" s="5"/>
      <c r="L269" s="6"/>
      <c r="M269" s="9"/>
      <c r="N269" s="4"/>
      <c r="Q269" s="9"/>
      <c r="S269" s="9"/>
      <c r="T269" s="9"/>
      <c r="X269" s="13"/>
      <c r="Y269" s="9"/>
      <c r="Z269" s="9"/>
      <c r="AB269" s="9"/>
      <c r="AC269" s="9"/>
    </row>
    <row r="270" spans="7:29" ht="12.75" x14ac:dyDescent="0.2">
      <c r="G270" s="4"/>
      <c r="H270" s="4"/>
      <c r="I270" s="4"/>
      <c r="J270" s="5"/>
      <c r="L270" s="6"/>
      <c r="M270" s="9"/>
      <c r="N270" s="4"/>
      <c r="Q270" s="9"/>
      <c r="S270" s="9"/>
      <c r="T270" s="9"/>
      <c r="X270" s="13"/>
      <c r="Y270" s="9"/>
      <c r="Z270" s="9"/>
      <c r="AB270" s="9"/>
      <c r="AC270" s="9"/>
    </row>
    <row r="271" spans="7:29" ht="12.75" x14ac:dyDescent="0.2">
      <c r="G271" s="4"/>
      <c r="H271" s="4"/>
      <c r="I271" s="4"/>
      <c r="J271" s="5"/>
      <c r="L271" s="6"/>
      <c r="M271" s="9"/>
      <c r="N271" s="4"/>
      <c r="Q271" s="9"/>
      <c r="S271" s="9"/>
      <c r="T271" s="9"/>
      <c r="X271" s="13"/>
      <c r="Y271" s="9"/>
      <c r="Z271" s="9"/>
      <c r="AB271" s="9"/>
      <c r="AC271" s="9"/>
    </row>
    <row r="272" spans="7:29" ht="12.75" x14ac:dyDescent="0.2">
      <c r="G272" s="4"/>
      <c r="H272" s="4"/>
      <c r="I272" s="4"/>
      <c r="J272" s="5"/>
      <c r="L272" s="6"/>
      <c r="M272" s="9"/>
      <c r="N272" s="4"/>
      <c r="Q272" s="9"/>
      <c r="S272" s="9"/>
      <c r="T272" s="9"/>
      <c r="X272" s="13"/>
      <c r="Y272" s="9"/>
      <c r="Z272" s="9"/>
      <c r="AB272" s="9"/>
      <c r="AC272" s="9"/>
    </row>
    <row r="273" spans="7:29" ht="12.75" x14ac:dyDescent="0.2">
      <c r="G273" s="4"/>
      <c r="H273" s="4"/>
      <c r="I273" s="4"/>
      <c r="J273" s="5"/>
      <c r="L273" s="6"/>
      <c r="M273" s="9"/>
      <c r="N273" s="4"/>
      <c r="Q273" s="9"/>
      <c r="S273" s="9"/>
      <c r="T273" s="9"/>
      <c r="X273" s="13"/>
      <c r="Y273" s="9"/>
      <c r="Z273" s="9"/>
      <c r="AB273" s="9"/>
      <c r="AC273" s="9"/>
    </row>
    <row r="274" spans="7:29" ht="12.75" x14ac:dyDescent="0.2">
      <c r="G274" s="4"/>
      <c r="H274" s="4"/>
      <c r="I274" s="4"/>
      <c r="J274" s="5"/>
      <c r="L274" s="6"/>
      <c r="M274" s="9"/>
      <c r="N274" s="4"/>
      <c r="Q274" s="9"/>
      <c r="S274" s="9"/>
      <c r="T274" s="9"/>
      <c r="X274" s="13"/>
      <c r="Y274" s="9"/>
      <c r="Z274" s="9"/>
      <c r="AB274" s="9"/>
      <c r="AC274" s="9"/>
    </row>
    <row r="275" spans="7:29" ht="12.75" x14ac:dyDescent="0.2">
      <c r="G275" s="4"/>
      <c r="H275" s="4"/>
      <c r="I275" s="4"/>
      <c r="J275" s="5"/>
      <c r="L275" s="6"/>
      <c r="M275" s="9"/>
      <c r="N275" s="4"/>
      <c r="Q275" s="9"/>
      <c r="S275" s="9"/>
      <c r="T275" s="9"/>
      <c r="X275" s="13"/>
      <c r="Y275" s="9"/>
      <c r="Z275" s="9"/>
      <c r="AB275" s="9"/>
      <c r="AC275" s="9"/>
    </row>
    <row r="276" spans="7:29" ht="12.75" x14ac:dyDescent="0.2">
      <c r="G276" s="4"/>
      <c r="H276" s="4"/>
      <c r="I276" s="4"/>
      <c r="J276" s="5"/>
      <c r="L276" s="6"/>
      <c r="M276" s="9"/>
      <c r="N276" s="4"/>
      <c r="Q276" s="9"/>
      <c r="S276" s="9"/>
      <c r="T276" s="9"/>
      <c r="X276" s="13"/>
      <c r="Y276" s="9"/>
      <c r="Z276" s="9"/>
      <c r="AB276" s="9"/>
      <c r="AC276" s="9"/>
    </row>
    <row r="277" spans="7:29" ht="12.75" x14ac:dyDescent="0.2">
      <c r="G277" s="4"/>
      <c r="H277" s="4"/>
      <c r="I277" s="4"/>
      <c r="J277" s="5"/>
      <c r="L277" s="6"/>
      <c r="M277" s="9"/>
      <c r="N277" s="4"/>
      <c r="Q277" s="9"/>
      <c r="S277" s="9"/>
      <c r="T277" s="9"/>
      <c r="X277" s="13"/>
      <c r="Y277" s="9"/>
      <c r="Z277" s="9"/>
      <c r="AB277" s="9"/>
      <c r="AC277" s="9"/>
    </row>
    <row r="278" spans="7:29" ht="12.75" x14ac:dyDescent="0.2">
      <c r="G278" s="4"/>
      <c r="H278" s="4"/>
      <c r="I278" s="4"/>
      <c r="J278" s="5"/>
      <c r="L278" s="6"/>
      <c r="M278" s="9"/>
      <c r="N278" s="4"/>
      <c r="Q278" s="9"/>
      <c r="S278" s="9"/>
      <c r="T278" s="9"/>
      <c r="X278" s="13"/>
      <c r="Y278" s="9"/>
      <c r="Z278" s="9"/>
      <c r="AB278" s="9"/>
      <c r="AC278" s="9"/>
    </row>
    <row r="279" spans="7:29" ht="12.75" x14ac:dyDescent="0.2">
      <c r="G279" s="4"/>
      <c r="H279" s="4"/>
      <c r="I279" s="4"/>
      <c r="J279" s="5"/>
      <c r="L279" s="6"/>
      <c r="M279" s="9"/>
      <c r="N279" s="4"/>
      <c r="Q279" s="9"/>
      <c r="S279" s="9"/>
      <c r="T279" s="9"/>
      <c r="X279" s="13"/>
      <c r="Y279" s="9"/>
      <c r="Z279" s="9"/>
      <c r="AB279" s="9"/>
      <c r="AC279" s="9"/>
    </row>
    <row r="280" spans="7:29" ht="12.75" x14ac:dyDescent="0.2">
      <c r="G280" s="4"/>
      <c r="H280" s="4"/>
      <c r="I280" s="4"/>
      <c r="J280" s="5"/>
      <c r="L280" s="6"/>
      <c r="M280" s="9"/>
      <c r="N280" s="4"/>
      <c r="Q280" s="9"/>
      <c r="S280" s="9"/>
      <c r="T280" s="9"/>
      <c r="X280" s="13"/>
      <c r="Y280" s="9"/>
      <c r="Z280" s="9"/>
      <c r="AB280" s="9"/>
      <c r="AC280" s="9"/>
    </row>
    <row r="281" spans="7:29" ht="12.75" x14ac:dyDescent="0.2">
      <c r="G281" s="4"/>
      <c r="H281" s="4"/>
      <c r="I281" s="4"/>
      <c r="J281" s="5"/>
      <c r="L281" s="6"/>
      <c r="M281" s="9"/>
      <c r="N281" s="4"/>
      <c r="Q281" s="9"/>
      <c r="S281" s="9"/>
      <c r="T281" s="9"/>
      <c r="X281" s="13"/>
      <c r="Y281" s="9"/>
      <c r="Z281" s="9"/>
      <c r="AB281" s="9"/>
      <c r="AC281" s="9"/>
    </row>
    <row r="282" spans="7:29" ht="12.75" x14ac:dyDescent="0.2">
      <c r="G282" s="4"/>
      <c r="H282" s="4"/>
      <c r="I282" s="4"/>
      <c r="J282" s="5"/>
      <c r="L282" s="6"/>
      <c r="M282" s="9"/>
      <c r="N282" s="4"/>
      <c r="Q282" s="9"/>
      <c r="S282" s="9"/>
      <c r="T282" s="9"/>
      <c r="X282" s="13"/>
      <c r="Y282" s="9"/>
      <c r="Z282" s="9"/>
      <c r="AB282" s="9"/>
      <c r="AC282" s="9"/>
    </row>
    <row r="283" spans="7:29" ht="12.75" x14ac:dyDescent="0.2">
      <c r="G283" s="4"/>
      <c r="H283" s="4"/>
      <c r="I283" s="4"/>
      <c r="J283" s="5"/>
      <c r="L283" s="6"/>
      <c r="M283" s="9"/>
      <c r="N283" s="4"/>
      <c r="Q283" s="9"/>
      <c r="S283" s="9"/>
      <c r="T283" s="9"/>
      <c r="X283" s="13"/>
      <c r="Y283" s="9"/>
      <c r="Z283" s="9"/>
      <c r="AB283" s="9"/>
      <c r="AC283" s="9"/>
    </row>
    <row r="284" spans="7:29" ht="12.75" x14ac:dyDescent="0.2">
      <c r="G284" s="4"/>
      <c r="H284" s="4"/>
      <c r="I284" s="4"/>
      <c r="J284" s="5"/>
      <c r="L284" s="6"/>
      <c r="M284" s="9"/>
      <c r="N284" s="4"/>
      <c r="Q284" s="9"/>
      <c r="S284" s="9"/>
      <c r="T284" s="9"/>
      <c r="X284" s="13"/>
      <c r="Y284" s="9"/>
      <c r="Z284" s="9"/>
      <c r="AB284" s="9"/>
      <c r="AC284" s="9"/>
    </row>
    <row r="285" spans="7:29" ht="12.75" x14ac:dyDescent="0.2">
      <c r="G285" s="4"/>
      <c r="H285" s="4"/>
      <c r="I285" s="4"/>
      <c r="J285" s="5"/>
      <c r="L285" s="6"/>
      <c r="M285" s="9"/>
      <c r="N285" s="4"/>
      <c r="Q285" s="9"/>
      <c r="S285" s="9"/>
      <c r="T285" s="9"/>
      <c r="X285" s="13"/>
      <c r="Y285" s="9"/>
      <c r="Z285" s="9"/>
      <c r="AB285" s="9"/>
      <c r="AC285" s="9"/>
    </row>
    <row r="286" spans="7:29" ht="12.75" x14ac:dyDescent="0.2">
      <c r="G286" s="4"/>
      <c r="H286" s="4"/>
      <c r="I286" s="4"/>
      <c r="J286" s="5"/>
      <c r="L286" s="6"/>
      <c r="M286" s="9"/>
      <c r="N286" s="4"/>
      <c r="Q286" s="9"/>
      <c r="S286" s="9"/>
      <c r="T286" s="9"/>
      <c r="X286" s="13"/>
      <c r="Y286" s="9"/>
      <c r="Z286" s="9"/>
      <c r="AB286" s="9"/>
      <c r="AC286" s="9"/>
    </row>
    <row r="287" spans="7:29" ht="12.75" x14ac:dyDescent="0.2">
      <c r="G287" s="4"/>
      <c r="H287" s="4"/>
      <c r="I287" s="4"/>
      <c r="J287" s="5"/>
      <c r="L287" s="6"/>
      <c r="M287" s="9"/>
      <c r="N287" s="4"/>
      <c r="Q287" s="9"/>
      <c r="S287" s="9"/>
      <c r="T287" s="9"/>
      <c r="X287" s="13"/>
      <c r="Y287" s="9"/>
      <c r="Z287" s="9"/>
      <c r="AB287" s="9"/>
      <c r="AC287" s="9"/>
    </row>
    <row r="288" spans="7:29" ht="12.75" x14ac:dyDescent="0.2">
      <c r="G288" s="4"/>
      <c r="H288" s="4"/>
      <c r="I288" s="4"/>
      <c r="J288" s="5"/>
      <c r="L288" s="6"/>
      <c r="M288" s="9"/>
      <c r="N288" s="4"/>
      <c r="Q288" s="9"/>
      <c r="S288" s="9"/>
      <c r="T288" s="9"/>
      <c r="X288" s="13"/>
      <c r="Y288" s="9"/>
      <c r="Z288" s="9"/>
      <c r="AB288" s="9"/>
      <c r="AC288" s="9"/>
    </row>
    <row r="289" spans="7:29" ht="12.75" x14ac:dyDescent="0.2">
      <c r="G289" s="4"/>
      <c r="H289" s="4"/>
      <c r="I289" s="4"/>
      <c r="J289" s="5"/>
      <c r="L289" s="6"/>
      <c r="M289" s="9"/>
      <c r="N289" s="4"/>
      <c r="Q289" s="9"/>
      <c r="S289" s="9"/>
      <c r="T289" s="9"/>
      <c r="X289" s="13"/>
      <c r="Y289" s="9"/>
      <c r="Z289" s="9"/>
      <c r="AB289" s="9"/>
      <c r="AC289" s="9"/>
    </row>
    <row r="290" spans="7:29" ht="12.75" x14ac:dyDescent="0.2">
      <c r="G290" s="4"/>
      <c r="H290" s="4"/>
      <c r="I290" s="4"/>
      <c r="J290" s="5"/>
      <c r="L290" s="6"/>
      <c r="M290" s="9"/>
      <c r="N290" s="4"/>
      <c r="Q290" s="9"/>
      <c r="S290" s="9"/>
      <c r="T290" s="9"/>
      <c r="X290" s="13"/>
      <c r="Y290" s="9"/>
      <c r="Z290" s="9"/>
      <c r="AB290" s="9"/>
      <c r="AC290" s="9"/>
    </row>
    <row r="291" spans="7:29" ht="12.75" x14ac:dyDescent="0.2">
      <c r="G291" s="4"/>
      <c r="H291" s="4"/>
      <c r="I291" s="4"/>
      <c r="J291" s="5"/>
      <c r="L291" s="6"/>
      <c r="M291" s="9"/>
      <c r="N291" s="4"/>
      <c r="Q291" s="9"/>
      <c r="S291" s="9"/>
      <c r="T291" s="9"/>
      <c r="X291" s="13"/>
      <c r="Y291" s="9"/>
      <c r="Z291" s="9"/>
      <c r="AB291" s="9"/>
      <c r="AC291" s="9"/>
    </row>
    <row r="292" spans="7:29" ht="12.75" x14ac:dyDescent="0.2">
      <c r="G292" s="4"/>
      <c r="H292" s="4"/>
      <c r="I292" s="4"/>
      <c r="J292" s="5"/>
      <c r="L292" s="6"/>
      <c r="M292" s="9"/>
      <c r="N292" s="4"/>
      <c r="Q292" s="9"/>
      <c r="S292" s="9"/>
      <c r="T292" s="9"/>
      <c r="X292" s="13"/>
      <c r="Y292" s="9"/>
      <c r="Z292" s="9"/>
      <c r="AB292" s="9"/>
      <c r="AC292" s="9"/>
    </row>
    <row r="293" spans="7:29" ht="12.75" x14ac:dyDescent="0.2">
      <c r="G293" s="4"/>
      <c r="H293" s="4"/>
      <c r="I293" s="4"/>
      <c r="J293" s="5"/>
      <c r="L293" s="6"/>
      <c r="M293" s="9"/>
      <c r="N293" s="4"/>
      <c r="Q293" s="9"/>
      <c r="S293" s="9"/>
      <c r="T293" s="9"/>
      <c r="X293" s="13"/>
      <c r="Y293" s="9"/>
      <c r="Z293" s="9"/>
      <c r="AB293" s="9"/>
      <c r="AC293" s="9"/>
    </row>
    <row r="294" spans="7:29" ht="12.75" x14ac:dyDescent="0.2">
      <c r="G294" s="4"/>
      <c r="H294" s="4"/>
      <c r="I294" s="4"/>
      <c r="J294" s="5"/>
      <c r="L294" s="6"/>
      <c r="M294" s="9"/>
      <c r="N294" s="4"/>
      <c r="Q294" s="9"/>
      <c r="S294" s="9"/>
      <c r="T294" s="9"/>
      <c r="X294" s="13"/>
      <c r="Y294" s="9"/>
      <c r="Z294" s="9"/>
      <c r="AB294" s="9"/>
      <c r="AC294" s="9"/>
    </row>
    <row r="295" spans="7:29" ht="12.75" x14ac:dyDescent="0.2">
      <c r="G295" s="4"/>
      <c r="H295" s="4"/>
      <c r="I295" s="4"/>
      <c r="J295" s="5"/>
      <c r="L295" s="6"/>
      <c r="M295" s="9"/>
      <c r="N295" s="4"/>
      <c r="Q295" s="9"/>
      <c r="S295" s="9"/>
      <c r="T295" s="9"/>
      <c r="X295" s="13"/>
      <c r="Y295" s="9"/>
      <c r="Z295" s="9"/>
      <c r="AB295" s="9"/>
      <c r="AC295" s="9"/>
    </row>
    <row r="296" spans="7:29" ht="12.75" x14ac:dyDescent="0.2">
      <c r="G296" s="4"/>
      <c r="H296" s="4"/>
      <c r="I296" s="4"/>
      <c r="J296" s="5"/>
      <c r="L296" s="6"/>
      <c r="M296" s="9"/>
      <c r="N296" s="4"/>
      <c r="Q296" s="9"/>
      <c r="S296" s="9"/>
      <c r="T296" s="9"/>
      <c r="X296" s="13"/>
      <c r="Y296" s="9"/>
      <c r="Z296" s="9"/>
      <c r="AB296" s="9"/>
      <c r="AC296" s="9"/>
    </row>
    <row r="297" spans="7:29" ht="12.75" x14ac:dyDescent="0.2">
      <c r="G297" s="4"/>
      <c r="H297" s="4"/>
      <c r="I297" s="4"/>
      <c r="J297" s="5"/>
      <c r="L297" s="6"/>
      <c r="M297" s="9"/>
      <c r="N297" s="4"/>
      <c r="Q297" s="9"/>
      <c r="S297" s="9"/>
      <c r="T297" s="9"/>
      <c r="X297" s="13"/>
      <c r="Y297" s="9"/>
      <c r="Z297" s="9"/>
      <c r="AB297" s="9"/>
      <c r="AC297" s="9"/>
    </row>
    <row r="298" spans="7:29" ht="12.75" x14ac:dyDescent="0.2">
      <c r="G298" s="4"/>
      <c r="H298" s="4"/>
      <c r="I298" s="4"/>
      <c r="J298" s="5"/>
      <c r="L298" s="6"/>
      <c r="M298" s="9"/>
      <c r="N298" s="4"/>
      <c r="Q298" s="9"/>
      <c r="S298" s="9"/>
      <c r="T298" s="9"/>
      <c r="X298" s="13"/>
      <c r="Y298" s="9"/>
      <c r="Z298" s="9"/>
      <c r="AB298" s="9"/>
      <c r="AC298" s="9"/>
    </row>
    <row r="299" spans="7:29" ht="12.75" x14ac:dyDescent="0.2">
      <c r="G299" s="4"/>
      <c r="H299" s="4"/>
      <c r="I299" s="4"/>
      <c r="J299" s="5"/>
      <c r="L299" s="6"/>
      <c r="M299" s="9"/>
      <c r="N299" s="4"/>
      <c r="Q299" s="9"/>
      <c r="S299" s="9"/>
      <c r="T299" s="9"/>
      <c r="X299" s="13"/>
      <c r="Y299" s="9"/>
      <c r="Z299" s="9"/>
      <c r="AB299" s="9"/>
      <c r="AC299" s="9"/>
    </row>
    <row r="300" spans="7:29" ht="12.75" x14ac:dyDescent="0.2">
      <c r="G300" s="4"/>
      <c r="H300" s="4"/>
      <c r="I300" s="4"/>
      <c r="J300" s="5"/>
      <c r="L300" s="6"/>
      <c r="M300" s="9"/>
      <c r="N300" s="4"/>
      <c r="Q300" s="9"/>
      <c r="S300" s="9"/>
      <c r="T300" s="9"/>
      <c r="X300" s="13"/>
      <c r="Y300" s="9"/>
      <c r="Z300" s="9"/>
      <c r="AB300" s="9"/>
      <c r="AC300" s="9"/>
    </row>
    <row r="301" spans="7:29" ht="12.75" x14ac:dyDescent="0.2">
      <c r="G301" s="4"/>
      <c r="H301" s="4"/>
      <c r="I301" s="4"/>
      <c r="J301" s="5"/>
      <c r="L301" s="6"/>
      <c r="M301" s="9"/>
      <c r="N301" s="4"/>
      <c r="Q301" s="9"/>
      <c r="S301" s="9"/>
      <c r="T301" s="9"/>
      <c r="X301" s="13"/>
      <c r="Y301" s="9"/>
      <c r="Z301" s="9"/>
      <c r="AB301" s="9"/>
      <c r="AC301" s="9"/>
    </row>
    <row r="302" spans="7:29" ht="12.75" x14ac:dyDescent="0.2">
      <c r="G302" s="4"/>
      <c r="H302" s="4"/>
      <c r="I302" s="4"/>
      <c r="J302" s="5"/>
      <c r="L302" s="6"/>
      <c r="M302" s="9"/>
      <c r="N302" s="4"/>
      <c r="Q302" s="9"/>
      <c r="S302" s="9"/>
      <c r="T302" s="9"/>
      <c r="X302" s="13"/>
      <c r="Y302" s="9"/>
      <c r="Z302" s="9"/>
      <c r="AB302" s="9"/>
      <c r="AC302" s="9"/>
    </row>
    <row r="303" spans="7:29" ht="12.75" x14ac:dyDescent="0.2">
      <c r="G303" s="4"/>
      <c r="H303" s="4"/>
      <c r="I303" s="4"/>
      <c r="J303" s="5"/>
      <c r="L303" s="6"/>
      <c r="M303" s="9"/>
      <c r="N303" s="4"/>
      <c r="Q303" s="9"/>
      <c r="S303" s="9"/>
      <c r="T303" s="9"/>
      <c r="X303" s="13"/>
      <c r="Y303" s="9"/>
      <c r="Z303" s="9"/>
      <c r="AB303" s="9"/>
      <c r="AC303" s="9"/>
    </row>
    <row r="304" spans="7:29" ht="12.75" x14ac:dyDescent="0.2">
      <c r="G304" s="4"/>
      <c r="H304" s="4"/>
      <c r="I304" s="4"/>
      <c r="J304" s="5"/>
      <c r="L304" s="6"/>
      <c r="M304" s="9"/>
      <c r="N304" s="4"/>
      <c r="Q304" s="9"/>
      <c r="S304" s="9"/>
      <c r="T304" s="9"/>
      <c r="X304" s="13"/>
      <c r="Y304" s="9"/>
      <c r="Z304" s="9"/>
      <c r="AB304" s="9"/>
      <c r="AC304" s="9"/>
    </row>
    <row r="305" spans="7:29" ht="12.75" x14ac:dyDescent="0.2">
      <c r="G305" s="4"/>
      <c r="H305" s="4"/>
      <c r="I305" s="4"/>
      <c r="J305" s="5"/>
      <c r="L305" s="6"/>
      <c r="M305" s="9"/>
      <c r="N305" s="4"/>
      <c r="Q305" s="9"/>
      <c r="S305" s="9"/>
      <c r="T305" s="9"/>
      <c r="X305" s="13"/>
      <c r="Y305" s="9"/>
      <c r="Z305" s="9"/>
      <c r="AB305" s="9"/>
      <c r="AC305" s="9"/>
    </row>
    <row r="306" spans="7:29" ht="12.75" x14ac:dyDescent="0.2">
      <c r="G306" s="4"/>
      <c r="H306" s="4"/>
      <c r="I306" s="4"/>
      <c r="J306" s="5"/>
      <c r="L306" s="6"/>
      <c r="M306" s="9"/>
      <c r="N306" s="4"/>
      <c r="Q306" s="9"/>
      <c r="S306" s="9"/>
      <c r="T306" s="9"/>
      <c r="X306" s="13"/>
      <c r="Y306" s="9"/>
      <c r="Z306" s="9"/>
      <c r="AB306" s="9"/>
      <c r="AC306" s="9"/>
    </row>
    <row r="307" spans="7:29" ht="12.75" x14ac:dyDescent="0.2">
      <c r="G307" s="4"/>
      <c r="H307" s="4"/>
      <c r="I307" s="4"/>
      <c r="J307" s="5"/>
      <c r="L307" s="6"/>
      <c r="M307" s="9"/>
      <c r="N307" s="4"/>
      <c r="Q307" s="9"/>
      <c r="S307" s="9"/>
      <c r="T307" s="9"/>
      <c r="X307" s="13"/>
      <c r="Y307" s="9"/>
      <c r="Z307" s="9"/>
      <c r="AB307" s="9"/>
      <c r="AC307" s="9"/>
    </row>
    <row r="308" spans="7:29" ht="12.75" x14ac:dyDescent="0.2">
      <c r="G308" s="4"/>
      <c r="H308" s="4"/>
      <c r="I308" s="4"/>
      <c r="J308" s="5"/>
      <c r="L308" s="6"/>
      <c r="M308" s="9"/>
      <c r="N308" s="4"/>
      <c r="Q308" s="9"/>
      <c r="S308" s="9"/>
      <c r="T308" s="9"/>
      <c r="X308" s="13"/>
      <c r="Y308" s="9"/>
      <c r="Z308" s="9"/>
      <c r="AB308" s="9"/>
      <c r="AC308" s="9"/>
    </row>
    <row r="309" spans="7:29" ht="12.75" x14ac:dyDescent="0.2">
      <c r="G309" s="4"/>
      <c r="H309" s="4"/>
      <c r="I309" s="4"/>
      <c r="J309" s="5"/>
      <c r="L309" s="6"/>
      <c r="M309" s="9"/>
      <c r="N309" s="4"/>
      <c r="Q309" s="9"/>
      <c r="S309" s="9"/>
      <c r="T309" s="9"/>
      <c r="X309" s="13"/>
      <c r="Y309" s="9"/>
      <c r="Z309" s="9"/>
      <c r="AB309" s="9"/>
      <c r="AC309" s="9"/>
    </row>
    <row r="310" spans="7:29" ht="12.75" x14ac:dyDescent="0.2">
      <c r="G310" s="4"/>
      <c r="H310" s="4"/>
      <c r="I310" s="4"/>
      <c r="J310" s="5"/>
      <c r="L310" s="6"/>
      <c r="M310" s="9"/>
      <c r="N310" s="4"/>
      <c r="Q310" s="9"/>
      <c r="S310" s="9"/>
      <c r="T310" s="9"/>
      <c r="X310" s="13"/>
      <c r="Y310" s="9"/>
      <c r="Z310" s="9"/>
      <c r="AB310" s="9"/>
      <c r="AC310" s="9"/>
    </row>
    <row r="311" spans="7:29" ht="12.75" x14ac:dyDescent="0.2">
      <c r="G311" s="4"/>
      <c r="H311" s="4"/>
      <c r="I311" s="4"/>
      <c r="J311" s="5"/>
      <c r="L311" s="6"/>
      <c r="M311" s="9"/>
      <c r="N311" s="4"/>
      <c r="Q311" s="9"/>
      <c r="S311" s="9"/>
      <c r="T311" s="9"/>
      <c r="X311" s="13"/>
      <c r="Y311" s="9"/>
      <c r="Z311" s="9"/>
      <c r="AB311" s="9"/>
      <c r="AC311" s="9"/>
    </row>
    <row r="312" spans="7:29" ht="12.75" x14ac:dyDescent="0.2">
      <c r="G312" s="4"/>
      <c r="H312" s="4"/>
      <c r="I312" s="4"/>
      <c r="J312" s="5"/>
      <c r="L312" s="6"/>
      <c r="M312" s="9"/>
      <c r="N312" s="4"/>
      <c r="Q312" s="9"/>
      <c r="S312" s="9"/>
      <c r="T312" s="9"/>
      <c r="X312" s="13"/>
      <c r="Y312" s="9"/>
      <c r="Z312" s="9"/>
      <c r="AB312" s="9"/>
      <c r="AC312" s="9"/>
    </row>
    <row r="313" spans="7:29" ht="12.75" x14ac:dyDescent="0.2">
      <c r="G313" s="4"/>
      <c r="H313" s="4"/>
      <c r="I313" s="4"/>
      <c r="J313" s="5"/>
      <c r="L313" s="6"/>
      <c r="M313" s="9"/>
      <c r="N313" s="4"/>
      <c r="Q313" s="9"/>
      <c r="S313" s="9"/>
      <c r="T313" s="9"/>
      <c r="X313" s="13"/>
      <c r="Y313" s="9"/>
      <c r="Z313" s="9"/>
      <c r="AB313" s="9"/>
      <c r="AC313" s="9"/>
    </row>
    <row r="314" spans="7:29" ht="12.75" x14ac:dyDescent="0.2">
      <c r="G314" s="4"/>
      <c r="H314" s="4"/>
      <c r="I314" s="4"/>
      <c r="J314" s="5"/>
      <c r="L314" s="6"/>
      <c r="M314" s="9"/>
      <c r="N314" s="4"/>
      <c r="Q314" s="9"/>
      <c r="S314" s="9"/>
      <c r="T314" s="9"/>
      <c r="X314" s="13"/>
      <c r="Y314" s="9"/>
      <c r="Z314" s="9"/>
      <c r="AB314" s="9"/>
      <c r="AC314" s="9"/>
    </row>
    <row r="315" spans="7:29" ht="12.75" x14ac:dyDescent="0.2">
      <c r="G315" s="4"/>
      <c r="H315" s="4"/>
      <c r="I315" s="4"/>
      <c r="J315" s="5"/>
      <c r="L315" s="6"/>
      <c r="M315" s="9"/>
      <c r="N315" s="4"/>
      <c r="Q315" s="9"/>
      <c r="S315" s="9"/>
      <c r="T315" s="9"/>
      <c r="X315" s="13"/>
      <c r="Y315" s="9"/>
      <c r="Z315" s="9"/>
      <c r="AB315" s="9"/>
      <c r="AC315" s="9"/>
    </row>
    <row r="316" spans="7:29" ht="12.75" x14ac:dyDescent="0.2">
      <c r="G316" s="4"/>
      <c r="H316" s="4"/>
      <c r="I316" s="4"/>
      <c r="J316" s="5"/>
      <c r="L316" s="6"/>
      <c r="M316" s="9"/>
      <c r="N316" s="4"/>
      <c r="Q316" s="9"/>
      <c r="S316" s="9"/>
      <c r="T316" s="9"/>
      <c r="X316" s="13"/>
      <c r="Y316" s="9"/>
      <c r="Z316" s="9"/>
      <c r="AB316" s="9"/>
      <c r="AC316" s="9"/>
    </row>
    <row r="317" spans="7:29" ht="12.75" x14ac:dyDescent="0.2">
      <c r="G317" s="4"/>
      <c r="H317" s="4"/>
      <c r="I317" s="4"/>
      <c r="J317" s="5"/>
      <c r="L317" s="6"/>
      <c r="M317" s="9"/>
      <c r="N317" s="4"/>
      <c r="Q317" s="9"/>
      <c r="S317" s="9"/>
      <c r="T317" s="9"/>
      <c r="X317" s="13"/>
      <c r="Y317" s="9"/>
      <c r="Z317" s="9"/>
      <c r="AB317" s="9"/>
      <c r="AC317" s="9"/>
    </row>
    <row r="318" spans="7:29" ht="12.75" x14ac:dyDescent="0.2">
      <c r="G318" s="4"/>
      <c r="H318" s="4"/>
      <c r="I318" s="4"/>
      <c r="J318" s="5"/>
      <c r="L318" s="6"/>
      <c r="M318" s="9"/>
      <c r="N318" s="4"/>
      <c r="Q318" s="9"/>
      <c r="S318" s="9"/>
      <c r="T318" s="9"/>
      <c r="X318" s="13"/>
      <c r="Y318" s="9"/>
      <c r="Z318" s="9"/>
      <c r="AB318" s="9"/>
      <c r="AC318" s="9"/>
    </row>
    <row r="319" spans="7:29" ht="12.75" x14ac:dyDescent="0.2">
      <c r="G319" s="4"/>
      <c r="H319" s="4"/>
      <c r="I319" s="4"/>
      <c r="J319" s="5"/>
      <c r="L319" s="6"/>
      <c r="M319" s="9"/>
      <c r="N319" s="4"/>
      <c r="Q319" s="9"/>
      <c r="S319" s="9"/>
      <c r="T319" s="9"/>
      <c r="X319" s="13"/>
      <c r="Y319" s="9"/>
      <c r="Z319" s="9"/>
      <c r="AB319" s="9"/>
      <c r="AC319" s="9"/>
    </row>
    <row r="320" spans="7:29" ht="12.75" x14ac:dyDescent="0.2">
      <c r="G320" s="4"/>
      <c r="H320" s="4"/>
      <c r="I320" s="4"/>
      <c r="J320" s="5"/>
      <c r="L320" s="6"/>
      <c r="M320" s="9"/>
      <c r="N320" s="4"/>
      <c r="Q320" s="9"/>
      <c r="S320" s="9"/>
      <c r="T320" s="9"/>
      <c r="X320" s="13"/>
      <c r="Y320" s="9"/>
      <c r="Z320" s="9"/>
      <c r="AB320" s="9"/>
      <c r="AC320" s="9"/>
    </row>
    <row r="321" spans="7:29" ht="12.75" x14ac:dyDescent="0.2">
      <c r="G321" s="4"/>
      <c r="H321" s="4"/>
      <c r="I321" s="4"/>
      <c r="J321" s="5"/>
      <c r="L321" s="6"/>
      <c r="M321" s="9"/>
      <c r="N321" s="4"/>
      <c r="Q321" s="9"/>
      <c r="S321" s="9"/>
      <c r="T321" s="9"/>
      <c r="X321" s="13"/>
      <c r="Y321" s="9"/>
      <c r="Z321" s="9"/>
      <c r="AB321" s="9"/>
      <c r="AC321" s="9"/>
    </row>
    <row r="322" spans="7:29" ht="12.75" x14ac:dyDescent="0.2">
      <c r="G322" s="4"/>
      <c r="H322" s="4"/>
      <c r="I322" s="4"/>
      <c r="J322" s="5"/>
      <c r="L322" s="6"/>
      <c r="M322" s="9"/>
      <c r="N322" s="4"/>
      <c r="Q322" s="9"/>
      <c r="S322" s="9"/>
      <c r="T322" s="9"/>
      <c r="X322" s="13"/>
      <c r="Y322" s="9"/>
      <c r="Z322" s="9"/>
      <c r="AB322" s="9"/>
      <c r="AC322" s="9"/>
    </row>
    <row r="323" spans="7:29" ht="12.75" x14ac:dyDescent="0.2">
      <c r="G323" s="4"/>
      <c r="H323" s="4"/>
      <c r="I323" s="4"/>
      <c r="J323" s="5"/>
      <c r="L323" s="6"/>
      <c r="M323" s="9"/>
      <c r="N323" s="4"/>
      <c r="Q323" s="9"/>
      <c r="S323" s="9"/>
      <c r="T323" s="9"/>
      <c r="X323" s="13"/>
      <c r="Y323" s="9"/>
      <c r="Z323" s="9"/>
      <c r="AB323" s="9"/>
      <c r="AC323" s="9"/>
    </row>
    <row r="324" spans="7:29" ht="12.75" x14ac:dyDescent="0.2">
      <c r="G324" s="4"/>
      <c r="H324" s="4"/>
      <c r="I324" s="4"/>
      <c r="J324" s="5"/>
      <c r="L324" s="6"/>
      <c r="M324" s="9"/>
      <c r="N324" s="4"/>
      <c r="Q324" s="9"/>
      <c r="S324" s="9"/>
      <c r="T324" s="9"/>
      <c r="X324" s="13"/>
      <c r="Y324" s="9"/>
      <c r="Z324" s="9"/>
      <c r="AB324" s="9"/>
      <c r="AC324" s="9"/>
    </row>
    <row r="325" spans="7:29" ht="12.75" x14ac:dyDescent="0.2">
      <c r="G325" s="4"/>
      <c r="H325" s="4"/>
      <c r="I325" s="4"/>
      <c r="J325" s="5"/>
      <c r="L325" s="6"/>
      <c r="M325" s="9"/>
      <c r="N325" s="4"/>
      <c r="Q325" s="9"/>
      <c r="S325" s="9"/>
      <c r="T325" s="9"/>
      <c r="X325" s="13"/>
      <c r="Y325" s="9"/>
      <c r="Z325" s="9"/>
      <c r="AB325" s="9"/>
      <c r="AC325" s="9"/>
    </row>
    <row r="326" spans="7:29" ht="12.75" x14ac:dyDescent="0.2">
      <c r="G326" s="4"/>
      <c r="H326" s="4"/>
      <c r="I326" s="4"/>
      <c r="J326" s="5"/>
      <c r="L326" s="6"/>
      <c r="M326" s="9"/>
      <c r="N326" s="4"/>
      <c r="Q326" s="9"/>
      <c r="S326" s="9"/>
      <c r="T326" s="9"/>
      <c r="X326" s="13"/>
      <c r="Y326" s="9"/>
      <c r="Z326" s="9"/>
      <c r="AB326" s="9"/>
      <c r="AC326" s="9"/>
    </row>
    <row r="327" spans="7:29" ht="12.75" x14ac:dyDescent="0.2">
      <c r="G327" s="4"/>
      <c r="H327" s="4"/>
      <c r="I327" s="4"/>
      <c r="J327" s="5"/>
      <c r="L327" s="6"/>
      <c r="M327" s="9"/>
      <c r="N327" s="4"/>
      <c r="Q327" s="9"/>
      <c r="S327" s="9"/>
      <c r="T327" s="9"/>
      <c r="X327" s="13"/>
      <c r="Y327" s="9"/>
      <c r="Z327" s="9"/>
      <c r="AB327" s="9"/>
      <c r="AC327" s="9"/>
    </row>
    <row r="328" spans="7:29" ht="12.75" x14ac:dyDescent="0.2">
      <c r="G328" s="4"/>
      <c r="H328" s="4"/>
      <c r="I328" s="4"/>
      <c r="J328" s="5"/>
      <c r="L328" s="6"/>
      <c r="M328" s="9"/>
      <c r="N328" s="4"/>
      <c r="Q328" s="9"/>
      <c r="S328" s="9"/>
      <c r="T328" s="9"/>
      <c r="X328" s="13"/>
      <c r="Y328" s="9"/>
      <c r="Z328" s="9"/>
      <c r="AB328" s="9"/>
      <c r="AC328" s="9"/>
    </row>
    <row r="329" spans="7:29" ht="12.75" x14ac:dyDescent="0.2">
      <c r="G329" s="4"/>
      <c r="H329" s="4"/>
      <c r="I329" s="4"/>
      <c r="J329" s="5"/>
      <c r="L329" s="6"/>
      <c r="M329" s="9"/>
      <c r="N329" s="4"/>
      <c r="Q329" s="9"/>
      <c r="S329" s="9"/>
      <c r="T329" s="9"/>
      <c r="X329" s="13"/>
      <c r="Y329" s="9"/>
      <c r="Z329" s="9"/>
      <c r="AB329" s="9"/>
      <c r="AC329" s="9"/>
    </row>
    <row r="330" spans="7:29" ht="12.75" x14ac:dyDescent="0.2">
      <c r="G330" s="4"/>
      <c r="H330" s="4"/>
      <c r="I330" s="4"/>
      <c r="J330" s="5"/>
      <c r="L330" s="6"/>
      <c r="M330" s="9"/>
      <c r="N330" s="4"/>
      <c r="Q330" s="9"/>
      <c r="S330" s="9"/>
      <c r="T330" s="9"/>
      <c r="X330" s="13"/>
      <c r="Y330" s="9"/>
      <c r="Z330" s="9"/>
      <c r="AB330" s="9"/>
      <c r="AC330" s="9"/>
    </row>
    <row r="331" spans="7:29" ht="12.75" x14ac:dyDescent="0.2">
      <c r="G331" s="4"/>
      <c r="H331" s="4"/>
      <c r="I331" s="4"/>
      <c r="J331" s="5"/>
      <c r="L331" s="6"/>
      <c r="M331" s="9"/>
      <c r="N331" s="4"/>
      <c r="Q331" s="9"/>
      <c r="S331" s="9"/>
      <c r="T331" s="9"/>
      <c r="X331" s="13"/>
      <c r="Y331" s="9"/>
      <c r="Z331" s="9"/>
      <c r="AB331" s="9"/>
      <c r="AC331" s="9"/>
    </row>
    <row r="332" spans="7:29" ht="12.75" x14ac:dyDescent="0.2">
      <c r="G332" s="4"/>
      <c r="H332" s="4"/>
      <c r="I332" s="4"/>
      <c r="J332" s="5"/>
      <c r="L332" s="6"/>
      <c r="M332" s="9"/>
      <c r="N332" s="4"/>
      <c r="Q332" s="9"/>
      <c r="S332" s="9"/>
      <c r="T332" s="9"/>
      <c r="X332" s="13"/>
      <c r="Y332" s="9"/>
      <c r="Z332" s="9"/>
      <c r="AB332" s="9"/>
      <c r="AC332" s="9"/>
    </row>
    <row r="333" spans="7:29" ht="12.75" x14ac:dyDescent="0.2">
      <c r="G333" s="4"/>
      <c r="H333" s="4"/>
      <c r="I333" s="4"/>
      <c r="J333" s="5"/>
      <c r="L333" s="6"/>
      <c r="M333" s="9"/>
      <c r="N333" s="4"/>
      <c r="Q333" s="9"/>
      <c r="S333" s="9"/>
      <c r="T333" s="9"/>
      <c r="X333" s="13"/>
      <c r="Y333" s="9"/>
      <c r="Z333" s="9"/>
      <c r="AB333" s="9"/>
      <c r="AC333" s="9"/>
    </row>
    <row r="334" spans="7:29" ht="12.75" x14ac:dyDescent="0.2">
      <c r="G334" s="4"/>
      <c r="H334" s="4"/>
      <c r="I334" s="4"/>
      <c r="J334" s="5"/>
      <c r="L334" s="6"/>
      <c r="M334" s="9"/>
      <c r="N334" s="4"/>
      <c r="Q334" s="9"/>
      <c r="S334" s="9"/>
      <c r="T334" s="9"/>
      <c r="X334" s="13"/>
      <c r="Y334" s="9"/>
      <c r="Z334" s="9"/>
      <c r="AB334" s="9"/>
      <c r="AC334" s="9"/>
    </row>
    <row r="335" spans="7:29" ht="12.75" x14ac:dyDescent="0.2">
      <c r="G335" s="4"/>
      <c r="H335" s="4"/>
      <c r="I335" s="4"/>
      <c r="J335" s="5"/>
      <c r="L335" s="6"/>
      <c r="M335" s="9"/>
      <c r="N335" s="4"/>
      <c r="Q335" s="9"/>
      <c r="S335" s="9"/>
      <c r="T335" s="9"/>
      <c r="X335" s="13"/>
      <c r="Y335" s="9"/>
      <c r="Z335" s="9"/>
      <c r="AB335" s="9"/>
      <c r="AC335" s="9"/>
    </row>
    <row r="336" spans="7:29" ht="12.75" x14ac:dyDescent="0.2">
      <c r="G336" s="4"/>
      <c r="H336" s="4"/>
      <c r="I336" s="4"/>
      <c r="J336" s="5"/>
      <c r="L336" s="6"/>
      <c r="M336" s="9"/>
      <c r="N336" s="4"/>
      <c r="Q336" s="9"/>
      <c r="S336" s="9"/>
      <c r="T336" s="9"/>
      <c r="X336" s="13"/>
      <c r="Y336" s="9"/>
      <c r="Z336" s="9"/>
      <c r="AB336" s="9"/>
      <c r="AC336" s="9"/>
    </row>
    <row r="337" spans="7:29" ht="12.75" x14ac:dyDescent="0.2">
      <c r="G337" s="4"/>
      <c r="H337" s="4"/>
      <c r="I337" s="4"/>
      <c r="J337" s="5"/>
      <c r="L337" s="6"/>
      <c r="M337" s="9"/>
      <c r="N337" s="4"/>
      <c r="Q337" s="9"/>
      <c r="S337" s="9"/>
      <c r="T337" s="9"/>
      <c r="X337" s="13"/>
      <c r="Y337" s="9"/>
      <c r="Z337" s="9"/>
      <c r="AB337" s="9"/>
      <c r="AC337" s="9"/>
    </row>
    <row r="338" spans="7:29" ht="12.75" x14ac:dyDescent="0.2">
      <c r="G338" s="4"/>
      <c r="H338" s="4"/>
      <c r="I338" s="4"/>
      <c r="J338" s="5"/>
      <c r="L338" s="6"/>
      <c r="M338" s="9"/>
      <c r="N338" s="4"/>
      <c r="Q338" s="9"/>
      <c r="S338" s="9"/>
      <c r="T338" s="9"/>
      <c r="X338" s="13"/>
      <c r="Y338" s="9"/>
      <c r="Z338" s="9"/>
      <c r="AB338" s="9"/>
      <c r="AC338" s="9"/>
    </row>
    <row r="339" spans="7:29" ht="12.75" x14ac:dyDescent="0.2">
      <c r="G339" s="4"/>
      <c r="H339" s="4"/>
      <c r="I339" s="4"/>
      <c r="J339" s="5"/>
      <c r="L339" s="6"/>
      <c r="M339" s="9"/>
      <c r="N339" s="4"/>
      <c r="Q339" s="9"/>
      <c r="S339" s="9"/>
      <c r="T339" s="9"/>
      <c r="X339" s="13"/>
      <c r="Y339" s="9"/>
      <c r="Z339" s="9"/>
      <c r="AB339" s="9"/>
      <c r="AC339" s="9"/>
    </row>
    <row r="340" spans="7:29" ht="12.75" x14ac:dyDescent="0.2">
      <c r="G340" s="4"/>
      <c r="H340" s="4"/>
      <c r="I340" s="4"/>
      <c r="J340" s="5"/>
      <c r="L340" s="6"/>
      <c r="M340" s="9"/>
      <c r="N340" s="4"/>
      <c r="Q340" s="9"/>
      <c r="S340" s="9"/>
      <c r="T340" s="9"/>
      <c r="X340" s="13"/>
      <c r="Y340" s="9"/>
      <c r="Z340" s="9"/>
      <c r="AB340" s="9"/>
      <c r="AC340" s="9"/>
    </row>
    <row r="341" spans="7:29" ht="12.75" x14ac:dyDescent="0.2">
      <c r="G341" s="4"/>
      <c r="H341" s="4"/>
      <c r="I341" s="4"/>
      <c r="J341" s="5"/>
      <c r="L341" s="6"/>
      <c r="M341" s="9"/>
      <c r="N341" s="4"/>
      <c r="Q341" s="9"/>
      <c r="S341" s="9"/>
      <c r="T341" s="9"/>
      <c r="X341" s="13"/>
      <c r="Y341" s="9"/>
      <c r="Z341" s="9"/>
      <c r="AB341" s="9"/>
      <c r="AC341" s="9"/>
    </row>
    <row r="342" spans="7:29" ht="12.75" x14ac:dyDescent="0.2">
      <c r="G342" s="4"/>
      <c r="H342" s="4"/>
      <c r="I342" s="4"/>
      <c r="J342" s="5"/>
      <c r="L342" s="6"/>
      <c r="M342" s="9"/>
      <c r="N342" s="4"/>
      <c r="Q342" s="9"/>
      <c r="S342" s="9"/>
      <c r="T342" s="9"/>
      <c r="X342" s="13"/>
      <c r="Y342" s="9"/>
      <c r="Z342" s="9"/>
      <c r="AB342" s="9"/>
      <c r="AC342" s="9"/>
    </row>
    <row r="343" spans="7:29" ht="12.75" x14ac:dyDescent="0.2">
      <c r="G343" s="4"/>
      <c r="H343" s="4"/>
      <c r="I343" s="4"/>
      <c r="J343" s="5"/>
      <c r="L343" s="6"/>
      <c r="M343" s="9"/>
      <c r="N343" s="4"/>
      <c r="Q343" s="9"/>
      <c r="S343" s="9"/>
      <c r="T343" s="9"/>
      <c r="X343" s="13"/>
      <c r="Y343" s="9"/>
      <c r="Z343" s="9"/>
      <c r="AB343" s="9"/>
      <c r="AC343" s="9"/>
    </row>
    <row r="344" spans="7:29" ht="12.75" x14ac:dyDescent="0.2">
      <c r="G344" s="4"/>
      <c r="H344" s="4"/>
      <c r="I344" s="4"/>
      <c r="J344" s="5"/>
      <c r="L344" s="6"/>
      <c r="M344" s="9"/>
      <c r="N344" s="4"/>
      <c r="Q344" s="9"/>
      <c r="S344" s="9"/>
      <c r="T344" s="9"/>
      <c r="X344" s="13"/>
      <c r="Y344" s="9"/>
      <c r="Z344" s="9"/>
      <c r="AB344" s="9"/>
      <c r="AC344" s="9"/>
    </row>
    <row r="345" spans="7:29" ht="12.75" x14ac:dyDescent="0.2">
      <c r="G345" s="4"/>
      <c r="H345" s="4"/>
      <c r="I345" s="4"/>
      <c r="J345" s="5"/>
      <c r="L345" s="6"/>
      <c r="M345" s="9"/>
      <c r="N345" s="4"/>
      <c r="Q345" s="9"/>
      <c r="S345" s="9"/>
      <c r="T345" s="9"/>
      <c r="X345" s="13"/>
      <c r="Y345" s="9"/>
      <c r="Z345" s="9"/>
      <c r="AB345" s="9"/>
      <c r="AC345" s="9"/>
    </row>
    <row r="346" spans="7:29" ht="12.75" x14ac:dyDescent="0.2">
      <c r="G346" s="4"/>
      <c r="H346" s="4"/>
      <c r="I346" s="4"/>
      <c r="J346" s="5"/>
      <c r="L346" s="6"/>
      <c r="M346" s="9"/>
      <c r="N346" s="4"/>
      <c r="Q346" s="9"/>
      <c r="S346" s="9"/>
      <c r="T346" s="9"/>
      <c r="X346" s="13"/>
      <c r="Y346" s="9"/>
      <c r="Z346" s="9"/>
      <c r="AB346" s="9"/>
      <c r="AC346" s="9"/>
    </row>
    <row r="347" spans="7:29" ht="12.75" x14ac:dyDescent="0.2">
      <c r="G347" s="4"/>
      <c r="H347" s="4"/>
      <c r="I347" s="4"/>
      <c r="J347" s="5"/>
      <c r="L347" s="6"/>
      <c r="M347" s="9"/>
      <c r="N347" s="4"/>
      <c r="Q347" s="9"/>
      <c r="S347" s="9"/>
      <c r="T347" s="9"/>
      <c r="X347" s="13"/>
      <c r="Y347" s="9"/>
      <c r="Z347" s="9"/>
      <c r="AB347" s="9"/>
      <c r="AC347" s="9"/>
    </row>
    <row r="348" spans="7:29" ht="12.75" x14ac:dyDescent="0.2">
      <c r="G348" s="4"/>
      <c r="H348" s="4"/>
      <c r="I348" s="4"/>
      <c r="J348" s="5"/>
      <c r="L348" s="6"/>
      <c r="M348" s="9"/>
      <c r="N348" s="4"/>
      <c r="Q348" s="9"/>
      <c r="S348" s="9"/>
      <c r="T348" s="9"/>
      <c r="X348" s="13"/>
      <c r="Y348" s="9"/>
      <c r="Z348" s="9"/>
      <c r="AB348" s="9"/>
      <c r="AC348" s="9"/>
    </row>
    <row r="349" spans="7:29" ht="12.75" x14ac:dyDescent="0.2">
      <c r="G349" s="4"/>
      <c r="H349" s="4"/>
      <c r="I349" s="4"/>
      <c r="J349" s="5"/>
      <c r="L349" s="6"/>
      <c r="M349" s="9"/>
      <c r="N349" s="4"/>
      <c r="Q349" s="9"/>
      <c r="S349" s="9"/>
      <c r="T349" s="9"/>
      <c r="X349" s="13"/>
      <c r="Y349" s="9"/>
      <c r="Z349" s="9"/>
      <c r="AB349" s="9"/>
      <c r="AC349" s="9"/>
    </row>
    <row r="350" spans="7:29" ht="12.75" x14ac:dyDescent="0.2">
      <c r="G350" s="4"/>
      <c r="H350" s="4"/>
      <c r="I350" s="4"/>
      <c r="J350" s="5"/>
      <c r="L350" s="6"/>
      <c r="M350" s="9"/>
      <c r="N350" s="4"/>
      <c r="Q350" s="9"/>
      <c r="S350" s="9"/>
      <c r="T350" s="9"/>
      <c r="X350" s="13"/>
      <c r="Y350" s="9"/>
      <c r="Z350" s="9"/>
      <c r="AB350" s="9"/>
      <c r="AC350" s="9"/>
    </row>
    <row r="351" spans="7:29" ht="12.75" x14ac:dyDescent="0.2">
      <c r="G351" s="4"/>
      <c r="H351" s="4"/>
      <c r="I351" s="4"/>
      <c r="J351" s="5"/>
      <c r="L351" s="6"/>
      <c r="M351" s="9"/>
      <c r="N351" s="4"/>
      <c r="Q351" s="9"/>
      <c r="S351" s="9"/>
      <c r="T351" s="9"/>
      <c r="X351" s="13"/>
      <c r="Y351" s="9"/>
      <c r="Z351" s="9"/>
      <c r="AB351" s="9"/>
      <c r="AC351" s="9"/>
    </row>
    <row r="352" spans="7:29" ht="12.75" x14ac:dyDescent="0.2">
      <c r="G352" s="4"/>
      <c r="H352" s="4"/>
      <c r="I352" s="4"/>
      <c r="J352" s="5"/>
      <c r="L352" s="6"/>
      <c r="M352" s="9"/>
      <c r="N352" s="4"/>
      <c r="Q352" s="9"/>
      <c r="S352" s="9"/>
      <c r="T352" s="9"/>
      <c r="X352" s="13"/>
      <c r="Y352" s="9"/>
      <c r="Z352" s="9"/>
      <c r="AB352" s="9"/>
      <c r="AC352" s="9"/>
    </row>
    <row r="353" spans="7:29" ht="12.75" x14ac:dyDescent="0.2">
      <c r="G353" s="4"/>
      <c r="H353" s="4"/>
      <c r="I353" s="4"/>
      <c r="J353" s="5"/>
      <c r="L353" s="6"/>
      <c r="M353" s="9"/>
      <c r="N353" s="4"/>
      <c r="Q353" s="9"/>
      <c r="S353" s="9"/>
      <c r="T353" s="9"/>
      <c r="X353" s="13"/>
      <c r="Y353" s="9"/>
      <c r="Z353" s="9"/>
      <c r="AB353" s="9"/>
      <c r="AC353" s="9"/>
    </row>
    <row r="354" spans="7:29" ht="12.75" x14ac:dyDescent="0.2">
      <c r="G354" s="4"/>
      <c r="H354" s="4"/>
      <c r="I354" s="4"/>
      <c r="J354" s="5"/>
      <c r="L354" s="6"/>
      <c r="M354" s="9"/>
      <c r="N354" s="4"/>
      <c r="Q354" s="9"/>
      <c r="S354" s="9"/>
      <c r="T354" s="9"/>
      <c r="X354" s="13"/>
      <c r="Y354" s="9"/>
      <c r="Z354" s="9"/>
      <c r="AB354" s="9"/>
      <c r="AC354" s="9"/>
    </row>
    <row r="355" spans="7:29" ht="12.75" x14ac:dyDescent="0.2">
      <c r="G355" s="4"/>
      <c r="H355" s="4"/>
      <c r="I355" s="4"/>
      <c r="J355" s="5"/>
      <c r="L355" s="6"/>
      <c r="M355" s="9"/>
      <c r="N355" s="4"/>
      <c r="Q355" s="9"/>
      <c r="S355" s="9"/>
      <c r="T355" s="9"/>
      <c r="X355" s="13"/>
      <c r="Y355" s="9"/>
      <c r="Z355" s="9"/>
      <c r="AB355" s="9"/>
      <c r="AC355" s="9"/>
    </row>
    <row r="356" spans="7:29" ht="12.75" x14ac:dyDescent="0.2">
      <c r="G356" s="4"/>
      <c r="H356" s="4"/>
      <c r="I356" s="4"/>
      <c r="J356" s="5"/>
      <c r="L356" s="6"/>
      <c r="M356" s="9"/>
      <c r="N356" s="4"/>
      <c r="Q356" s="9"/>
      <c r="S356" s="9"/>
      <c r="T356" s="9"/>
      <c r="X356" s="13"/>
      <c r="Y356" s="9"/>
      <c r="Z356" s="9"/>
      <c r="AB356" s="9"/>
      <c r="AC356" s="9"/>
    </row>
    <row r="357" spans="7:29" ht="12.75" x14ac:dyDescent="0.2">
      <c r="G357" s="4"/>
      <c r="H357" s="4"/>
      <c r="I357" s="4"/>
      <c r="J357" s="5"/>
      <c r="L357" s="6"/>
      <c r="M357" s="9"/>
      <c r="N357" s="4"/>
      <c r="Q357" s="9"/>
      <c r="S357" s="9"/>
      <c r="T357" s="9"/>
      <c r="X357" s="13"/>
      <c r="Y357" s="9"/>
      <c r="Z357" s="9"/>
      <c r="AB357" s="9"/>
      <c r="AC357" s="9"/>
    </row>
    <row r="358" spans="7:29" ht="12.75" x14ac:dyDescent="0.2">
      <c r="G358" s="4"/>
      <c r="H358" s="4"/>
      <c r="I358" s="4"/>
      <c r="J358" s="5"/>
      <c r="L358" s="6"/>
      <c r="M358" s="9"/>
      <c r="N358" s="4"/>
      <c r="Q358" s="9"/>
      <c r="S358" s="9"/>
      <c r="T358" s="9"/>
      <c r="X358" s="13"/>
      <c r="Y358" s="9"/>
      <c r="Z358" s="9"/>
      <c r="AB358" s="9"/>
      <c r="AC358" s="9"/>
    </row>
    <row r="359" spans="7:29" ht="12.75" x14ac:dyDescent="0.2">
      <c r="G359" s="4"/>
      <c r="H359" s="4"/>
      <c r="I359" s="4"/>
      <c r="J359" s="5"/>
      <c r="L359" s="6"/>
      <c r="M359" s="9"/>
      <c r="N359" s="4"/>
      <c r="Q359" s="9"/>
      <c r="S359" s="9"/>
      <c r="T359" s="9"/>
      <c r="X359" s="13"/>
      <c r="Y359" s="9"/>
      <c r="Z359" s="9"/>
      <c r="AB359" s="9"/>
      <c r="AC359" s="9"/>
    </row>
    <row r="360" spans="7:29" ht="12.75" x14ac:dyDescent="0.2">
      <c r="G360" s="4"/>
      <c r="H360" s="4"/>
      <c r="I360" s="4"/>
      <c r="J360" s="5"/>
      <c r="L360" s="6"/>
      <c r="M360" s="9"/>
      <c r="N360" s="4"/>
      <c r="Q360" s="9"/>
      <c r="S360" s="9"/>
      <c r="T360" s="9"/>
      <c r="X360" s="13"/>
      <c r="Y360" s="9"/>
      <c r="Z360" s="9"/>
      <c r="AB360" s="9"/>
      <c r="AC360" s="9"/>
    </row>
    <row r="361" spans="7:29" ht="12.75" x14ac:dyDescent="0.2">
      <c r="G361" s="4"/>
      <c r="H361" s="4"/>
      <c r="I361" s="4"/>
      <c r="J361" s="5"/>
      <c r="L361" s="6"/>
      <c r="M361" s="9"/>
      <c r="N361" s="4"/>
      <c r="Q361" s="9"/>
      <c r="S361" s="9"/>
      <c r="T361" s="9"/>
      <c r="X361" s="13"/>
      <c r="Y361" s="9"/>
      <c r="Z361" s="9"/>
      <c r="AB361" s="9"/>
      <c r="AC361" s="9"/>
    </row>
    <row r="362" spans="7:29" ht="12.75" x14ac:dyDescent="0.2">
      <c r="G362" s="4"/>
      <c r="H362" s="4"/>
      <c r="I362" s="4"/>
      <c r="J362" s="5"/>
      <c r="L362" s="6"/>
      <c r="M362" s="9"/>
      <c r="N362" s="4"/>
      <c r="Q362" s="9"/>
      <c r="S362" s="9"/>
      <c r="T362" s="9"/>
      <c r="X362" s="13"/>
      <c r="Y362" s="9"/>
      <c r="Z362" s="9"/>
      <c r="AB362" s="9"/>
      <c r="AC362" s="9"/>
    </row>
    <row r="363" spans="7:29" ht="12.75" x14ac:dyDescent="0.2">
      <c r="G363" s="4"/>
      <c r="H363" s="4"/>
      <c r="I363" s="4"/>
      <c r="J363" s="5"/>
      <c r="L363" s="6"/>
      <c r="M363" s="9"/>
      <c r="N363" s="4"/>
      <c r="Q363" s="9"/>
      <c r="S363" s="9"/>
      <c r="T363" s="9"/>
      <c r="X363" s="13"/>
      <c r="Y363" s="9"/>
      <c r="Z363" s="9"/>
      <c r="AB363" s="9"/>
      <c r="AC363" s="9"/>
    </row>
    <row r="364" spans="7:29" ht="12.75" x14ac:dyDescent="0.2">
      <c r="G364" s="4"/>
      <c r="H364" s="4"/>
      <c r="I364" s="4"/>
      <c r="J364" s="5"/>
      <c r="L364" s="6"/>
      <c r="M364" s="9"/>
      <c r="N364" s="4"/>
      <c r="Q364" s="9"/>
      <c r="S364" s="9"/>
      <c r="T364" s="9"/>
      <c r="X364" s="13"/>
      <c r="Y364" s="9"/>
      <c r="Z364" s="9"/>
      <c r="AB364" s="9"/>
      <c r="AC364" s="9"/>
    </row>
    <row r="365" spans="7:29" ht="12.75" x14ac:dyDescent="0.2">
      <c r="G365" s="4"/>
      <c r="H365" s="4"/>
      <c r="I365" s="4"/>
      <c r="J365" s="5"/>
      <c r="L365" s="6"/>
      <c r="M365" s="9"/>
      <c r="N365" s="4"/>
      <c r="Q365" s="9"/>
      <c r="S365" s="9"/>
      <c r="T365" s="9"/>
      <c r="X365" s="13"/>
      <c r="Y365" s="9"/>
      <c r="Z365" s="9"/>
      <c r="AB365" s="9"/>
      <c r="AC365" s="9"/>
    </row>
    <row r="366" spans="7:29" ht="12.75" x14ac:dyDescent="0.2">
      <c r="G366" s="4"/>
      <c r="H366" s="4"/>
      <c r="I366" s="4"/>
      <c r="J366" s="5"/>
      <c r="L366" s="6"/>
      <c r="M366" s="9"/>
      <c r="N366" s="4"/>
      <c r="Q366" s="9"/>
      <c r="S366" s="9"/>
      <c r="T366" s="9"/>
      <c r="X366" s="13"/>
      <c r="Y366" s="9"/>
      <c r="Z366" s="9"/>
      <c r="AB366" s="9"/>
      <c r="AC366" s="9"/>
    </row>
    <row r="367" spans="7:29" ht="12.75" x14ac:dyDescent="0.2">
      <c r="G367" s="4"/>
      <c r="H367" s="4"/>
      <c r="I367" s="4"/>
      <c r="J367" s="5"/>
      <c r="L367" s="6"/>
      <c r="M367" s="9"/>
      <c r="N367" s="4"/>
      <c r="Q367" s="9"/>
      <c r="S367" s="9"/>
      <c r="T367" s="9"/>
      <c r="X367" s="13"/>
      <c r="Y367" s="9"/>
      <c r="Z367" s="9"/>
      <c r="AB367" s="9"/>
      <c r="AC367" s="9"/>
    </row>
    <row r="368" spans="7:29" ht="12.75" x14ac:dyDescent="0.2">
      <c r="G368" s="4"/>
      <c r="H368" s="4"/>
      <c r="I368" s="4"/>
      <c r="J368" s="5"/>
      <c r="L368" s="6"/>
      <c r="M368" s="9"/>
      <c r="N368" s="4"/>
      <c r="Q368" s="9"/>
      <c r="S368" s="9"/>
      <c r="T368" s="9"/>
      <c r="X368" s="13"/>
      <c r="Y368" s="9"/>
      <c r="Z368" s="9"/>
      <c r="AB368" s="9"/>
      <c r="AC368" s="9"/>
    </row>
    <row r="369" spans="7:29" ht="12.75" x14ac:dyDescent="0.2">
      <c r="G369" s="4"/>
      <c r="H369" s="4"/>
      <c r="I369" s="4"/>
      <c r="J369" s="5"/>
      <c r="L369" s="6"/>
      <c r="M369" s="9"/>
      <c r="N369" s="4"/>
      <c r="Q369" s="9"/>
      <c r="S369" s="9"/>
      <c r="T369" s="9"/>
      <c r="X369" s="13"/>
      <c r="Y369" s="9"/>
      <c r="Z369" s="9"/>
      <c r="AB369" s="9"/>
      <c r="AC369" s="9"/>
    </row>
    <row r="370" spans="7:29" ht="12.75" x14ac:dyDescent="0.2">
      <c r="G370" s="4"/>
      <c r="H370" s="4"/>
      <c r="I370" s="4"/>
      <c r="J370" s="5"/>
      <c r="L370" s="6"/>
      <c r="M370" s="9"/>
      <c r="N370" s="4"/>
      <c r="Q370" s="9"/>
      <c r="S370" s="9"/>
      <c r="T370" s="9"/>
      <c r="X370" s="13"/>
      <c r="Y370" s="9"/>
      <c r="Z370" s="9"/>
      <c r="AB370" s="9"/>
      <c r="AC370" s="9"/>
    </row>
    <row r="371" spans="7:29" ht="12.75" x14ac:dyDescent="0.2">
      <c r="G371" s="4"/>
      <c r="H371" s="4"/>
      <c r="I371" s="4"/>
      <c r="J371" s="5"/>
      <c r="L371" s="6"/>
      <c r="M371" s="9"/>
      <c r="N371" s="4"/>
      <c r="Q371" s="9"/>
      <c r="S371" s="9"/>
      <c r="T371" s="9"/>
      <c r="X371" s="13"/>
      <c r="Y371" s="9"/>
      <c r="Z371" s="9"/>
      <c r="AB371" s="9"/>
      <c r="AC371" s="9"/>
    </row>
    <row r="372" spans="7:29" ht="12.75" x14ac:dyDescent="0.2">
      <c r="G372" s="4"/>
      <c r="H372" s="4"/>
      <c r="I372" s="4"/>
      <c r="J372" s="5"/>
      <c r="L372" s="6"/>
      <c r="M372" s="9"/>
      <c r="N372" s="4"/>
      <c r="Q372" s="9"/>
      <c r="S372" s="9"/>
      <c r="T372" s="9"/>
      <c r="X372" s="13"/>
      <c r="Y372" s="9"/>
      <c r="Z372" s="9"/>
      <c r="AB372" s="9"/>
      <c r="AC372" s="9"/>
    </row>
    <row r="373" spans="7:29" ht="12.75" x14ac:dyDescent="0.2">
      <c r="G373" s="4"/>
      <c r="H373" s="4"/>
      <c r="I373" s="4"/>
      <c r="J373" s="5"/>
      <c r="L373" s="6"/>
      <c r="M373" s="9"/>
      <c r="N373" s="4"/>
      <c r="Q373" s="9"/>
      <c r="S373" s="9"/>
      <c r="T373" s="9"/>
      <c r="X373" s="13"/>
      <c r="Y373" s="9"/>
      <c r="Z373" s="9"/>
      <c r="AB373" s="9"/>
      <c r="AC373" s="9"/>
    </row>
    <row r="374" spans="7:29" ht="12.75" x14ac:dyDescent="0.2">
      <c r="G374" s="4"/>
      <c r="H374" s="4"/>
      <c r="I374" s="4"/>
      <c r="J374" s="5"/>
      <c r="L374" s="6"/>
      <c r="M374" s="9"/>
      <c r="N374" s="4"/>
      <c r="Q374" s="9"/>
      <c r="S374" s="9"/>
      <c r="T374" s="9"/>
      <c r="X374" s="13"/>
      <c r="Y374" s="9"/>
      <c r="Z374" s="9"/>
      <c r="AB374" s="9"/>
      <c r="AC374" s="9"/>
    </row>
    <row r="375" spans="7:29" ht="12.75" x14ac:dyDescent="0.2">
      <c r="G375" s="4"/>
      <c r="H375" s="4"/>
      <c r="I375" s="4"/>
      <c r="J375" s="5"/>
      <c r="L375" s="6"/>
      <c r="M375" s="9"/>
      <c r="N375" s="4"/>
      <c r="Q375" s="9"/>
      <c r="S375" s="9"/>
      <c r="T375" s="9"/>
      <c r="X375" s="13"/>
      <c r="Y375" s="9"/>
      <c r="Z375" s="9"/>
      <c r="AB375" s="9"/>
      <c r="AC375" s="9"/>
    </row>
    <row r="376" spans="7:29" ht="12.75" x14ac:dyDescent="0.2">
      <c r="G376" s="4"/>
      <c r="H376" s="4"/>
      <c r="I376" s="4"/>
      <c r="J376" s="5"/>
      <c r="L376" s="6"/>
      <c r="M376" s="9"/>
      <c r="N376" s="4"/>
      <c r="Q376" s="9"/>
      <c r="S376" s="9"/>
      <c r="T376" s="9"/>
      <c r="X376" s="13"/>
      <c r="Y376" s="9"/>
      <c r="Z376" s="9"/>
      <c r="AB376" s="9"/>
      <c r="AC376" s="9"/>
    </row>
    <row r="377" spans="7:29" ht="12.75" x14ac:dyDescent="0.2">
      <c r="G377" s="4"/>
      <c r="H377" s="4"/>
      <c r="I377" s="4"/>
      <c r="J377" s="5"/>
      <c r="L377" s="6"/>
      <c r="M377" s="9"/>
      <c r="N377" s="4"/>
      <c r="Q377" s="9"/>
      <c r="S377" s="9"/>
      <c r="T377" s="9"/>
      <c r="X377" s="13"/>
      <c r="Y377" s="9"/>
      <c r="Z377" s="9"/>
      <c r="AB377" s="9"/>
      <c r="AC377" s="9"/>
    </row>
    <row r="378" spans="7:29" ht="12.75" x14ac:dyDescent="0.2">
      <c r="G378" s="4"/>
      <c r="H378" s="4"/>
      <c r="I378" s="4"/>
      <c r="J378" s="5"/>
      <c r="L378" s="6"/>
      <c r="M378" s="9"/>
      <c r="N378" s="4"/>
      <c r="Q378" s="9"/>
      <c r="S378" s="9"/>
      <c r="T378" s="9"/>
      <c r="X378" s="13"/>
      <c r="Y378" s="9"/>
      <c r="Z378" s="9"/>
      <c r="AB378" s="9"/>
      <c r="AC378" s="9"/>
    </row>
    <row r="379" spans="7:29" ht="12.75" x14ac:dyDescent="0.2">
      <c r="G379" s="4"/>
      <c r="H379" s="4"/>
      <c r="I379" s="4"/>
      <c r="J379" s="5"/>
      <c r="L379" s="6"/>
      <c r="M379" s="9"/>
      <c r="N379" s="4"/>
      <c r="Q379" s="9"/>
      <c r="S379" s="9"/>
      <c r="T379" s="9"/>
      <c r="X379" s="13"/>
      <c r="Y379" s="9"/>
      <c r="Z379" s="9"/>
      <c r="AB379" s="9"/>
      <c r="AC379" s="9"/>
    </row>
    <row r="380" spans="7:29" ht="12.75" x14ac:dyDescent="0.2">
      <c r="G380" s="4"/>
      <c r="H380" s="4"/>
      <c r="I380" s="4"/>
      <c r="J380" s="5"/>
      <c r="L380" s="6"/>
      <c r="M380" s="9"/>
      <c r="N380" s="4"/>
      <c r="Q380" s="9"/>
      <c r="S380" s="9"/>
      <c r="T380" s="9"/>
      <c r="X380" s="13"/>
      <c r="Y380" s="9"/>
      <c r="Z380" s="9"/>
      <c r="AB380" s="9"/>
      <c r="AC380" s="9"/>
    </row>
    <row r="381" spans="7:29" ht="12.75" x14ac:dyDescent="0.2">
      <c r="G381" s="4"/>
      <c r="H381" s="4"/>
      <c r="I381" s="4"/>
      <c r="J381" s="5"/>
      <c r="L381" s="6"/>
      <c r="M381" s="9"/>
      <c r="N381" s="4"/>
      <c r="Q381" s="9"/>
      <c r="S381" s="9"/>
      <c r="T381" s="9"/>
      <c r="X381" s="13"/>
      <c r="Y381" s="9"/>
      <c r="Z381" s="9"/>
      <c r="AB381" s="9"/>
      <c r="AC381" s="9"/>
    </row>
    <row r="382" spans="7:29" ht="12.75" x14ac:dyDescent="0.2">
      <c r="G382" s="4"/>
      <c r="H382" s="4"/>
      <c r="I382" s="4"/>
      <c r="J382" s="5"/>
      <c r="L382" s="6"/>
      <c r="M382" s="9"/>
      <c r="N382" s="4"/>
      <c r="Q382" s="9"/>
      <c r="S382" s="9"/>
      <c r="T382" s="9"/>
      <c r="X382" s="13"/>
      <c r="Y382" s="9"/>
      <c r="Z382" s="9"/>
      <c r="AB382" s="9"/>
      <c r="AC382" s="9"/>
    </row>
    <row r="383" spans="7:29" ht="12.75" x14ac:dyDescent="0.2">
      <c r="G383" s="4"/>
      <c r="H383" s="4"/>
      <c r="I383" s="4"/>
      <c r="J383" s="5"/>
      <c r="L383" s="6"/>
      <c r="M383" s="9"/>
      <c r="N383" s="4"/>
      <c r="Q383" s="9"/>
      <c r="S383" s="9"/>
      <c r="T383" s="9"/>
      <c r="X383" s="13"/>
      <c r="Y383" s="9"/>
      <c r="Z383" s="9"/>
      <c r="AB383" s="9"/>
      <c r="AC383" s="9"/>
    </row>
    <row r="384" spans="7:29" ht="12.75" x14ac:dyDescent="0.2">
      <c r="G384" s="4"/>
      <c r="H384" s="4"/>
      <c r="I384" s="4"/>
      <c r="J384" s="5"/>
      <c r="L384" s="6"/>
      <c r="M384" s="9"/>
      <c r="N384" s="4"/>
      <c r="Q384" s="9"/>
      <c r="S384" s="9"/>
      <c r="T384" s="9"/>
      <c r="X384" s="13"/>
      <c r="Y384" s="9"/>
      <c r="Z384" s="9"/>
      <c r="AB384" s="9"/>
      <c r="AC384" s="9"/>
    </row>
    <row r="385" spans="7:29" ht="12.75" x14ac:dyDescent="0.2">
      <c r="G385" s="4"/>
      <c r="H385" s="4"/>
      <c r="I385" s="4"/>
      <c r="J385" s="5"/>
      <c r="L385" s="6"/>
      <c r="M385" s="9"/>
      <c r="N385" s="4"/>
      <c r="Q385" s="9"/>
      <c r="S385" s="9"/>
      <c r="T385" s="9"/>
      <c r="X385" s="13"/>
      <c r="Y385" s="9"/>
      <c r="Z385" s="9"/>
      <c r="AB385" s="9"/>
      <c r="AC385" s="9"/>
    </row>
    <row r="386" spans="7:29" ht="12.75" x14ac:dyDescent="0.2">
      <c r="G386" s="4"/>
      <c r="H386" s="4"/>
      <c r="I386" s="4"/>
      <c r="J386" s="5"/>
      <c r="L386" s="6"/>
      <c r="M386" s="9"/>
      <c r="N386" s="4"/>
      <c r="Q386" s="9"/>
      <c r="S386" s="9"/>
      <c r="T386" s="9"/>
      <c r="X386" s="13"/>
      <c r="Y386" s="9"/>
      <c r="Z386" s="9"/>
      <c r="AB386" s="9"/>
      <c r="AC386" s="9"/>
    </row>
    <row r="387" spans="7:29" ht="12.75" x14ac:dyDescent="0.2">
      <c r="G387" s="4"/>
      <c r="H387" s="4"/>
      <c r="I387" s="4"/>
      <c r="J387" s="5"/>
      <c r="L387" s="6"/>
      <c r="M387" s="9"/>
      <c r="N387" s="4"/>
      <c r="Q387" s="9"/>
      <c r="S387" s="9"/>
      <c r="T387" s="9"/>
      <c r="X387" s="13"/>
      <c r="Y387" s="9"/>
      <c r="Z387" s="9"/>
      <c r="AB387" s="9"/>
      <c r="AC387" s="9"/>
    </row>
    <row r="388" spans="7:29" ht="12.75" x14ac:dyDescent="0.2">
      <c r="G388" s="4"/>
      <c r="H388" s="4"/>
      <c r="I388" s="4"/>
      <c r="J388" s="5"/>
      <c r="L388" s="6"/>
      <c r="M388" s="9"/>
      <c r="N388" s="4"/>
      <c r="Q388" s="9"/>
      <c r="S388" s="9"/>
      <c r="T388" s="9"/>
      <c r="X388" s="13"/>
      <c r="Y388" s="9"/>
      <c r="Z388" s="9"/>
      <c r="AB388" s="9"/>
      <c r="AC388" s="9"/>
    </row>
    <row r="389" spans="7:29" ht="12.75" x14ac:dyDescent="0.2">
      <c r="G389" s="4"/>
      <c r="H389" s="4"/>
      <c r="I389" s="4"/>
      <c r="J389" s="5"/>
      <c r="L389" s="6"/>
      <c r="M389" s="9"/>
      <c r="N389" s="4"/>
      <c r="Q389" s="9"/>
      <c r="S389" s="9"/>
      <c r="T389" s="9"/>
      <c r="X389" s="13"/>
      <c r="Y389" s="9"/>
      <c r="Z389" s="9"/>
      <c r="AB389" s="9"/>
      <c r="AC389" s="9"/>
    </row>
    <row r="390" spans="7:29" ht="12.75" x14ac:dyDescent="0.2">
      <c r="G390" s="4"/>
      <c r="H390" s="4"/>
      <c r="I390" s="4"/>
      <c r="J390" s="5"/>
      <c r="L390" s="6"/>
      <c r="M390" s="9"/>
      <c r="N390" s="4"/>
      <c r="Q390" s="9"/>
      <c r="S390" s="9"/>
      <c r="T390" s="9"/>
      <c r="X390" s="13"/>
      <c r="Y390" s="9"/>
      <c r="Z390" s="9"/>
      <c r="AB390" s="9"/>
      <c r="AC390" s="9"/>
    </row>
    <row r="391" spans="7:29" ht="12.75" x14ac:dyDescent="0.2">
      <c r="G391" s="4"/>
      <c r="H391" s="4"/>
      <c r="I391" s="4"/>
      <c r="J391" s="5"/>
      <c r="L391" s="6"/>
      <c r="M391" s="9"/>
      <c r="N391" s="4"/>
      <c r="Q391" s="9"/>
      <c r="S391" s="9"/>
      <c r="T391" s="9"/>
      <c r="X391" s="13"/>
      <c r="Y391" s="9"/>
      <c r="Z391" s="9"/>
      <c r="AB391" s="9"/>
      <c r="AC391" s="9"/>
    </row>
    <row r="392" spans="7:29" ht="12.75" x14ac:dyDescent="0.2">
      <c r="G392" s="4"/>
      <c r="H392" s="4"/>
      <c r="I392" s="4"/>
      <c r="J392" s="5"/>
      <c r="L392" s="6"/>
      <c r="M392" s="9"/>
      <c r="N392" s="4"/>
      <c r="Q392" s="9"/>
      <c r="S392" s="9"/>
      <c r="T392" s="9"/>
      <c r="X392" s="13"/>
      <c r="Y392" s="9"/>
      <c r="Z392" s="9"/>
      <c r="AB392" s="9"/>
      <c r="AC392" s="9"/>
    </row>
    <row r="393" spans="7:29" ht="12.75" x14ac:dyDescent="0.2">
      <c r="G393" s="4"/>
      <c r="H393" s="4"/>
      <c r="I393" s="4"/>
      <c r="J393" s="5"/>
      <c r="L393" s="6"/>
      <c r="M393" s="9"/>
      <c r="N393" s="4"/>
      <c r="Q393" s="9"/>
      <c r="S393" s="9"/>
      <c r="T393" s="9"/>
      <c r="X393" s="13"/>
      <c r="Y393" s="9"/>
      <c r="Z393" s="9"/>
      <c r="AB393" s="9"/>
      <c r="AC393" s="9"/>
    </row>
    <row r="394" spans="7:29" ht="12.75" x14ac:dyDescent="0.2">
      <c r="G394" s="4"/>
      <c r="H394" s="4"/>
      <c r="I394" s="4"/>
      <c r="J394" s="5"/>
      <c r="L394" s="6"/>
      <c r="M394" s="9"/>
      <c r="N394" s="4"/>
      <c r="Q394" s="9"/>
      <c r="S394" s="9"/>
      <c r="T394" s="9"/>
      <c r="X394" s="13"/>
      <c r="Y394" s="9"/>
      <c r="Z394" s="9"/>
      <c r="AB394" s="9"/>
      <c r="AC394" s="9"/>
    </row>
    <row r="395" spans="7:29" ht="12.75" x14ac:dyDescent="0.2">
      <c r="G395" s="4"/>
      <c r="H395" s="4"/>
      <c r="I395" s="4"/>
      <c r="J395" s="5"/>
      <c r="L395" s="6"/>
      <c r="M395" s="9"/>
      <c r="N395" s="4"/>
      <c r="Q395" s="9"/>
      <c r="S395" s="9"/>
      <c r="T395" s="9"/>
      <c r="X395" s="13"/>
      <c r="Y395" s="9"/>
      <c r="Z395" s="9"/>
      <c r="AB395" s="9"/>
      <c r="AC395" s="9"/>
    </row>
    <row r="396" spans="7:29" ht="12.75" x14ac:dyDescent="0.2">
      <c r="G396" s="4"/>
      <c r="H396" s="4"/>
      <c r="I396" s="4"/>
      <c r="J396" s="5"/>
      <c r="L396" s="6"/>
      <c r="M396" s="9"/>
      <c r="N396" s="4"/>
      <c r="Q396" s="9"/>
      <c r="S396" s="9"/>
      <c r="T396" s="9"/>
      <c r="X396" s="13"/>
      <c r="Y396" s="9"/>
      <c r="Z396" s="9"/>
      <c r="AB396" s="9"/>
      <c r="AC396" s="9"/>
    </row>
    <row r="397" spans="7:29" ht="12.75" x14ac:dyDescent="0.2">
      <c r="G397" s="4"/>
      <c r="H397" s="4"/>
      <c r="I397" s="4"/>
      <c r="J397" s="5"/>
      <c r="L397" s="6"/>
      <c r="M397" s="9"/>
      <c r="N397" s="4"/>
      <c r="Q397" s="9"/>
      <c r="S397" s="9"/>
      <c r="T397" s="9"/>
      <c r="X397" s="13"/>
      <c r="Y397" s="9"/>
      <c r="Z397" s="9"/>
      <c r="AB397" s="9"/>
      <c r="AC397" s="9"/>
    </row>
    <row r="398" spans="7:29" ht="12.75" x14ac:dyDescent="0.2">
      <c r="G398" s="4"/>
      <c r="H398" s="4"/>
      <c r="I398" s="4"/>
      <c r="J398" s="5"/>
      <c r="L398" s="6"/>
      <c r="M398" s="9"/>
      <c r="N398" s="4"/>
      <c r="Q398" s="9"/>
      <c r="S398" s="9"/>
      <c r="T398" s="9"/>
      <c r="X398" s="13"/>
      <c r="Y398" s="9"/>
      <c r="Z398" s="9"/>
      <c r="AB398" s="9"/>
      <c r="AC398" s="9"/>
    </row>
    <row r="399" spans="7:29" ht="12.75" x14ac:dyDescent="0.2">
      <c r="G399" s="4"/>
      <c r="H399" s="4"/>
      <c r="I399" s="4"/>
      <c r="J399" s="5"/>
      <c r="L399" s="6"/>
      <c r="M399" s="9"/>
      <c r="N399" s="4"/>
      <c r="Q399" s="9"/>
      <c r="S399" s="9"/>
      <c r="T399" s="9"/>
      <c r="X399" s="13"/>
      <c r="Y399" s="9"/>
      <c r="Z399" s="9"/>
      <c r="AB399" s="9"/>
      <c r="AC399" s="9"/>
    </row>
    <row r="400" spans="7:29" ht="12.75" x14ac:dyDescent="0.2">
      <c r="G400" s="4"/>
      <c r="H400" s="4"/>
      <c r="I400" s="4"/>
      <c r="J400" s="5"/>
      <c r="L400" s="6"/>
      <c r="M400" s="9"/>
      <c r="N400" s="4"/>
      <c r="Q400" s="9"/>
      <c r="S400" s="9"/>
      <c r="T400" s="9"/>
      <c r="X400" s="13"/>
      <c r="Y400" s="9"/>
      <c r="Z400" s="9"/>
      <c r="AB400" s="9"/>
      <c r="AC400" s="9"/>
    </row>
    <row r="401" spans="7:29" ht="12.75" x14ac:dyDescent="0.2">
      <c r="G401" s="4"/>
      <c r="H401" s="4"/>
      <c r="I401" s="4"/>
      <c r="J401" s="5"/>
      <c r="L401" s="6"/>
      <c r="M401" s="9"/>
      <c r="N401" s="4"/>
      <c r="Q401" s="9"/>
      <c r="S401" s="9"/>
      <c r="T401" s="9"/>
      <c r="X401" s="13"/>
      <c r="Y401" s="9"/>
      <c r="Z401" s="9"/>
      <c r="AB401" s="9"/>
      <c r="AC401" s="9"/>
    </row>
    <row r="402" spans="7:29" ht="12.75" x14ac:dyDescent="0.2">
      <c r="G402" s="4"/>
      <c r="H402" s="4"/>
      <c r="I402" s="4"/>
      <c r="J402" s="5"/>
      <c r="L402" s="6"/>
      <c r="M402" s="9"/>
      <c r="N402" s="4"/>
      <c r="Q402" s="9"/>
      <c r="S402" s="9"/>
      <c r="T402" s="9"/>
      <c r="X402" s="13"/>
      <c r="Y402" s="9"/>
      <c r="Z402" s="9"/>
      <c r="AB402" s="9"/>
      <c r="AC402" s="9"/>
    </row>
    <row r="403" spans="7:29" ht="12.75" x14ac:dyDescent="0.2">
      <c r="G403" s="4"/>
      <c r="H403" s="4"/>
      <c r="I403" s="4"/>
      <c r="J403" s="5"/>
      <c r="L403" s="6"/>
      <c r="M403" s="9"/>
      <c r="N403" s="4"/>
      <c r="Q403" s="9"/>
      <c r="S403" s="9"/>
      <c r="T403" s="9"/>
      <c r="X403" s="13"/>
      <c r="Y403" s="9"/>
      <c r="Z403" s="9"/>
      <c r="AB403" s="9"/>
      <c r="AC403" s="9"/>
    </row>
    <row r="404" spans="7:29" ht="12.75" x14ac:dyDescent="0.2">
      <c r="G404" s="4"/>
      <c r="H404" s="4"/>
      <c r="I404" s="4"/>
      <c r="J404" s="5"/>
      <c r="L404" s="6"/>
      <c r="M404" s="9"/>
      <c r="N404" s="4"/>
      <c r="Q404" s="9"/>
      <c r="S404" s="9"/>
      <c r="T404" s="9"/>
      <c r="X404" s="13"/>
      <c r="Y404" s="9"/>
      <c r="Z404" s="9"/>
      <c r="AB404" s="9"/>
      <c r="AC404" s="9"/>
    </row>
    <row r="405" spans="7:29" ht="12.75" x14ac:dyDescent="0.2">
      <c r="G405" s="4"/>
      <c r="H405" s="4"/>
      <c r="I405" s="4"/>
      <c r="J405" s="5"/>
      <c r="L405" s="6"/>
      <c r="M405" s="9"/>
      <c r="N405" s="4"/>
      <c r="Q405" s="9"/>
      <c r="S405" s="9"/>
      <c r="T405" s="9"/>
      <c r="X405" s="13"/>
      <c r="Y405" s="9"/>
      <c r="Z405" s="9"/>
      <c r="AB405" s="9"/>
      <c r="AC405" s="9"/>
    </row>
    <row r="406" spans="7:29" ht="12.75" x14ac:dyDescent="0.2">
      <c r="G406" s="4"/>
      <c r="H406" s="4"/>
      <c r="I406" s="4"/>
      <c r="J406" s="5"/>
      <c r="L406" s="6"/>
      <c r="M406" s="9"/>
      <c r="N406" s="4"/>
      <c r="Q406" s="9"/>
      <c r="S406" s="9"/>
      <c r="T406" s="9"/>
      <c r="X406" s="13"/>
      <c r="Y406" s="9"/>
      <c r="Z406" s="9"/>
      <c r="AB406" s="9"/>
      <c r="AC406" s="9"/>
    </row>
    <row r="407" spans="7:29" ht="12.75" x14ac:dyDescent="0.2">
      <c r="G407" s="4"/>
      <c r="H407" s="4"/>
      <c r="I407" s="4"/>
      <c r="J407" s="5"/>
      <c r="L407" s="6"/>
      <c r="M407" s="9"/>
      <c r="N407" s="4"/>
      <c r="Q407" s="9"/>
      <c r="S407" s="9"/>
      <c r="T407" s="9"/>
      <c r="X407" s="13"/>
      <c r="Y407" s="9"/>
      <c r="Z407" s="9"/>
      <c r="AB407" s="9"/>
      <c r="AC407" s="9"/>
    </row>
    <row r="408" spans="7:29" ht="12.75" x14ac:dyDescent="0.2">
      <c r="G408" s="4"/>
      <c r="H408" s="4"/>
      <c r="I408" s="4"/>
      <c r="J408" s="5"/>
      <c r="L408" s="6"/>
      <c r="M408" s="9"/>
      <c r="N408" s="4"/>
      <c r="Q408" s="9"/>
      <c r="S408" s="9"/>
      <c r="T408" s="9"/>
      <c r="X408" s="13"/>
      <c r="Y408" s="9"/>
      <c r="Z408" s="9"/>
      <c r="AB408" s="9"/>
      <c r="AC408" s="9"/>
    </row>
    <row r="409" spans="7:29" ht="12.75" x14ac:dyDescent="0.2">
      <c r="G409" s="4"/>
      <c r="H409" s="4"/>
      <c r="I409" s="4"/>
      <c r="J409" s="5"/>
      <c r="L409" s="6"/>
      <c r="M409" s="9"/>
      <c r="N409" s="4"/>
      <c r="Q409" s="9"/>
      <c r="S409" s="9"/>
      <c r="T409" s="9"/>
      <c r="X409" s="13"/>
      <c r="Y409" s="9"/>
      <c r="Z409" s="9"/>
      <c r="AB409" s="9"/>
      <c r="AC409" s="9"/>
    </row>
    <row r="410" spans="7:29" ht="12.75" x14ac:dyDescent="0.2">
      <c r="G410" s="4"/>
      <c r="H410" s="4"/>
      <c r="I410" s="4"/>
      <c r="J410" s="5"/>
      <c r="L410" s="6"/>
      <c r="M410" s="9"/>
      <c r="N410" s="4"/>
      <c r="Q410" s="9"/>
      <c r="S410" s="9"/>
      <c r="T410" s="9"/>
      <c r="X410" s="13"/>
      <c r="Y410" s="9"/>
      <c r="Z410" s="9"/>
      <c r="AB410" s="9"/>
      <c r="AC410" s="9"/>
    </row>
    <row r="411" spans="7:29" ht="12.75" x14ac:dyDescent="0.2">
      <c r="G411" s="4"/>
      <c r="H411" s="4"/>
      <c r="I411" s="4"/>
      <c r="J411" s="5"/>
      <c r="L411" s="6"/>
      <c r="M411" s="9"/>
      <c r="N411" s="4"/>
      <c r="Q411" s="9"/>
      <c r="S411" s="9"/>
      <c r="T411" s="9"/>
      <c r="X411" s="13"/>
      <c r="Y411" s="9"/>
      <c r="Z411" s="9"/>
      <c r="AB411" s="9"/>
      <c r="AC411" s="9"/>
    </row>
    <row r="412" spans="7:29" ht="12.75" x14ac:dyDescent="0.2">
      <c r="G412" s="4"/>
      <c r="H412" s="4"/>
      <c r="I412" s="4"/>
      <c r="J412" s="5"/>
      <c r="L412" s="6"/>
      <c r="M412" s="9"/>
      <c r="N412" s="4"/>
      <c r="Q412" s="9"/>
      <c r="S412" s="9"/>
      <c r="T412" s="9"/>
      <c r="X412" s="13"/>
      <c r="Y412" s="9"/>
      <c r="Z412" s="9"/>
      <c r="AB412" s="9"/>
      <c r="AC412" s="9"/>
    </row>
    <row r="413" spans="7:29" ht="12.75" x14ac:dyDescent="0.2">
      <c r="G413" s="4"/>
      <c r="H413" s="4"/>
      <c r="I413" s="4"/>
      <c r="J413" s="5"/>
      <c r="L413" s="6"/>
      <c r="M413" s="9"/>
      <c r="N413" s="4"/>
      <c r="Q413" s="9"/>
      <c r="S413" s="9"/>
      <c r="T413" s="9"/>
      <c r="X413" s="13"/>
      <c r="Y413" s="9"/>
      <c r="Z413" s="9"/>
      <c r="AB413" s="9"/>
      <c r="AC413" s="9"/>
    </row>
    <row r="414" spans="7:29" ht="12.75" x14ac:dyDescent="0.2">
      <c r="G414" s="4"/>
      <c r="H414" s="4"/>
      <c r="I414" s="4"/>
      <c r="J414" s="5"/>
      <c r="L414" s="6"/>
      <c r="M414" s="9"/>
      <c r="N414" s="4"/>
      <c r="Q414" s="9"/>
      <c r="S414" s="9"/>
      <c r="T414" s="9"/>
      <c r="X414" s="13"/>
      <c r="Y414" s="9"/>
      <c r="Z414" s="9"/>
      <c r="AB414" s="9"/>
      <c r="AC414" s="9"/>
    </row>
    <row r="415" spans="7:29" ht="12.75" x14ac:dyDescent="0.2">
      <c r="G415" s="4"/>
      <c r="H415" s="4"/>
      <c r="I415" s="4"/>
      <c r="J415" s="5"/>
      <c r="L415" s="6"/>
      <c r="M415" s="9"/>
      <c r="N415" s="4"/>
      <c r="Q415" s="9"/>
      <c r="S415" s="9"/>
      <c r="T415" s="9"/>
      <c r="X415" s="13"/>
      <c r="Y415" s="9"/>
      <c r="Z415" s="9"/>
      <c r="AB415" s="9"/>
      <c r="AC415" s="9"/>
    </row>
    <row r="416" spans="7:29" ht="12.75" x14ac:dyDescent="0.2">
      <c r="G416" s="4"/>
      <c r="H416" s="4"/>
      <c r="I416" s="4"/>
      <c r="J416" s="5"/>
      <c r="L416" s="6"/>
      <c r="M416" s="9"/>
      <c r="N416" s="4"/>
      <c r="Q416" s="9"/>
      <c r="S416" s="9"/>
      <c r="T416" s="9"/>
      <c r="X416" s="13"/>
      <c r="Y416" s="9"/>
      <c r="Z416" s="9"/>
      <c r="AB416" s="9"/>
      <c r="AC416" s="9"/>
    </row>
    <row r="417" spans="7:29" ht="12.75" x14ac:dyDescent="0.2">
      <c r="G417" s="4"/>
      <c r="H417" s="4"/>
      <c r="I417" s="4"/>
      <c r="J417" s="5"/>
      <c r="L417" s="6"/>
      <c r="M417" s="9"/>
      <c r="N417" s="4"/>
      <c r="Q417" s="9"/>
      <c r="S417" s="9"/>
      <c r="T417" s="9"/>
      <c r="X417" s="13"/>
      <c r="Y417" s="9"/>
      <c r="Z417" s="9"/>
      <c r="AB417" s="9"/>
      <c r="AC417" s="9"/>
    </row>
    <row r="418" spans="7:29" ht="12.75" x14ac:dyDescent="0.2">
      <c r="G418" s="4"/>
      <c r="H418" s="4"/>
      <c r="I418" s="4"/>
      <c r="J418" s="5"/>
      <c r="L418" s="6"/>
      <c r="M418" s="9"/>
      <c r="N418" s="4"/>
      <c r="Q418" s="9"/>
      <c r="S418" s="9"/>
      <c r="T418" s="9"/>
      <c r="X418" s="13"/>
      <c r="Y418" s="9"/>
      <c r="Z418" s="9"/>
      <c r="AB418" s="9"/>
      <c r="AC418" s="9"/>
    </row>
    <row r="419" spans="7:29" ht="12.75" x14ac:dyDescent="0.2">
      <c r="G419" s="4"/>
      <c r="H419" s="4"/>
      <c r="I419" s="4"/>
      <c r="J419" s="5"/>
      <c r="L419" s="6"/>
      <c r="M419" s="9"/>
      <c r="N419" s="4"/>
      <c r="Q419" s="9"/>
      <c r="S419" s="9"/>
      <c r="T419" s="9"/>
      <c r="X419" s="13"/>
      <c r="Y419" s="9"/>
      <c r="Z419" s="9"/>
      <c r="AB419" s="9"/>
      <c r="AC419" s="9"/>
    </row>
    <row r="420" spans="7:29" ht="12.75" x14ac:dyDescent="0.2">
      <c r="G420" s="4"/>
      <c r="H420" s="4"/>
      <c r="I420" s="4"/>
      <c r="J420" s="5"/>
      <c r="L420" s="6"/>
      <c r="M420" s="9"/>
      <c r="N420" s="4"/>
      <c r="Q420" s="9"/>
      <c r="S420" s="9"/>
      <c r="T420" s="9"/>
      <c r="X420" s="13"/>
      <c r="Y420" s="9"/>
      <c r="Z420" s="9"/>
      <c r="AB420" s="9"/>
      <c r="AC420" s="9"/>
    </row>
    <row r="421" spans="7:29" ht="12.75" x14ac:dyDescent="0.2">
      <c r="G421" s="4"/>
      <c r="H421" s="4"/>
      <c r="I421" s="4"/>
      <c r="J421" s="5"/>
      <c r="L421" s="6"/>
      <c r="M421" s="9"/>
      <c r="N421" s="4"/>
      <c r="Q421" s="9"/>
      <c r="S421" s="9"/>
      <c r="T421" s="9"/>
      <c r="X421" s="13"/>
      <c r="Y421" s="9"/>
      <c r="Z421" s="9"/>
      <c r="AB421" s="9"/>
      <c r="AC421" s="9"/>
    </row>
    <row r="422" spans="7:29" ht="12.75" x14ac:dyDescent="0.2">
      <c r="G422" s="4"/>
      <c r="H422" s="4"/>
      <c r="I422" s="4"/>
      <c r="J422" s="5"/>
      <c r="L422" s="6"/>
      <c r="M422" s="9"/>
      <c r="N422" s="4"/>
      <c r="Q422" s="9"/>
      <c r="S422" s="9"/>
      <c r="T422" s="9"/>
      <c r="X422" s="13"/>
      <c r="Y422" s="9"/>
      <c r="Z422" s="9"/>
      <c r="AB422" s="9"/>
      <c r="AC422" s="9"/>
    </row>
    <row r="423" spans="7:29" ht="12.75" x14ac:dyDescent="0.2">
      <c r="G423" s="4"/>
      <c r="H423" s="4"/>
      <c r="I423" s="4"/>
      <c r="J423" s="5"/>
      <c r="L423" s="6"/>
      <c r="M423" s="9"/>
      <c r="N423" s="4"/>
      <c r="Q423" s="9"/>
      <c r="S423" s="9"/>
      <c r="T423" s="9"/>
      <c r="X423" s="13"/>
      <c r="Y423" s="9"/>
      <c r="Z423" s="9"/>
      <c r="AB423" s="9"/>
      <c r="AC423" s="9"/>
    </row>
    <row r="424" spans="7:29" ht="12.75" x14ac:dyDescent="0.2">
      <c r="G424" s="4"/>
      <c r="H424" s="4"/>
      <c r="I424" s="4"/>
      <c r="J424" s="5"/>
      <c r="L424" s="6"/>
      <c r="M424" s="9"/>
      <c r="N424" s="4"/>
      <c r="Q424" s="9"/>
      <c r="S424" s="9"/>
      <c r="T424" s="9"/>
      <c r="X424" s="13"/>
      <c r="Y424" s="9"/>
      <c r="Z424" s="9"/>
      <c r="AB424" s="9"/>
      <c r="AC424" s="9"/>
    </row>
    <row r="425" spans="7:29" ht="12.75" x14ac:dyDescent="0.2">
      <c r="G425" s="4"/>
      <c r="H425" s="4"/>
      <c r="I425" s="4"/>
      <c r="J425" s="5"/>
      <c r="L425" s="6"/>
      <c r="M425" s="9"/>
      <c r="N425" s="4"/>
      <c r="Q425" s="9"/>
      <c r="S425" s="9"/>
      <c r="T425" s="9"/>
      <c r="X425" s="13"/>
      <c r="Y425" s="9"/>
      <c r="Z425" s="9"/>
      <c r="AB425" s="9"/>
      <c r="AC425" s="9"/>
    </row>
    <row r="426" spans="7:29" ht="12.75" x14ac:dyDescent="0.2">
      <c r="G426" s="4"/>
      <c r="H426" s="4"/>
      <c r="I426" s="4"/>
      <c r="J426" s="5"/>
      <c r="L426" s="6"/>
      <c r="M426" s="9"/>
      <c r="N426" s="4"/>
      <c r="Q426" s="9"/>
      <c r="S426" s="9"/>
      <c r="T426" s="9"/>
      <c r="X426" s="13"/>
      <c r="Y426" s="9"/>
      <c r="Z426" s="9"/>
      <c r="AB426" s="9"/>
      <c r="AC426" s="9"/>
    </row>
    <row r="427" spans="7:29" ht="12.75" x14ac:dyDescent="0.2">
      <c r="G427" s="4"/>
      <c r="H427" s="4"/>
      <c r="I427" s="4"/>
      <c r="J427" s="5"/>
      <c r="L427" s="6"/>
      <c r="M427" s="9"/>
      <c r="N427" s="4"/>
      <c r="Q427" s="9"/>
      <c r="S427" s="9"/>
      <c r="T427" s="9"/>
      <c r="X427" s="13"/>
      <c r="Y427" s="9"/>
      <c r="Z427" s="9"/>
      <c r="AB427" s="9"/>
      <c r="AC427" s="9"/>
    </row>
    <row r="428" spans="7:29" ht="12.75" x14ac:dyDescent="0.2">
      <c r="G428" s="4"/>
      <c r="H428" s="4"/>
      <c r="I428" s="4"/>
      <c r="J428" s="5"/>
      <c r="L428" s="6"/>
      <c r="M428" s="9"/>
      <c r="N428" s="4"/>
      <c r="Q428" s="9"/>
      <c r="S428" s="9"/>
      <c r="T428" s="9"/>
      <c r="X428" s="13"/>
      <c r="Y428" s="9"/>
      <c r="Z428" s="9"/>
      <c r="AB428" s="9"/>
      <c r="AC428" s="9"/>
    </row>
    <row r="429" spans="7:29" ht="12.75" x14ac:dyDescent="0.2">
      <c r="G429" s="4"/>
      <c r="H429" s="4"/>
      <c r="I429" s="4"/>
      <c r="J429" s="5"/>
      <c r="L429" s="6"/>
      <c r="M429" s="9"/>
      <c r="N429" s="4"/>
      <c r="Q429" s="9"/>
      <c r="S429" s="9"/>
      <c r="T429" s="9"/>
      <c r="X429" s="13"/>
      <c r="Y429" s="9"/>
      <c r="Z429" s="9"/>
      <c r="AB429" s="9"/>
      <c r="AC429" s="9"/>
    </row>
    <row r="430" spans="7:29" ht="12.75" x14ac:dyDescent="0.2">
      <c r="G430" s="4"/>
      <c r="H430" s="4"/>
      <c r="I430" s="4"/>
      <c r="J430" s="5"/>
      <c r="L430" s="6"/>
      <c r="M430" s="9"/>
      <c r="N430" s="4"/>
      <c r="Q430" s="9"/>
      <c r="S430" s="9"/>
      <c r="T430" s="9"/>
      <c r="X430" s="13"/>
      <c r="Y430" s="9"/>
      <c r="Z430" s="9"/>
      <c r="AB430" s="9"/>
      <c r="AC430" s="9"/>
    </row>
    <row r="431" spans="7:29" ht="12.75" x14ac:dyDescent="0.2">
      <c r="G431" s="4"/>
      <c r="H431" s="4"/>
      <c r="I431" s="4"/>
      <c r="J431" s="5"/>
      <c r="L431" s="6"/>
      <c r="M431" s="9"/>
      <c r="N431" s="4"/>
      <c r="Q431" s="9"/>
      <c r="S431" s="9"/>
      <c r="T431" s="9"/>
      <c r="X431" s="13"/>
      <c r="Y431" s="9"/>
      <c r="Z431" s="9"/>
      <c r="AB431" s="9"/>
      <c r="AC431" s="9"/>
    </row>
    <row r="432" spans="7:29" ht="12.75" x14ac:dyDescent="0.2">
      <c r="G432" s="4"/>
      <c r="H432" s="4"/>
      <c r="I432" s="4"/>
      <c r="J432" s="5"/>
      <c r="L432" s="6"/>
      <c r="M432" s="9"/>
      <c r="N432" s="4"/>
      <c r="Q432" s="9"/>
      <c r="S432" s="9"/>
      <c r="T432" s="9"/>
      <c r="X432" s="13"/>
      <c r="Y432" s="9"/>
      <c r="Z432" s="9"/>
      <c r="AB432" s="9"/>
      <c r="AC432" s="9"/>
    </row>
    <row r="433" spans="7:29" ht="12.75" x14ac:dyDescent="0.2">
      <c r="G433" s="4"/>
      <c r="H433" s="4"/>
      <c r="I433" s="4"/>
      <c r="J433" s="5"/>
      <c r="L433" s="6"/>
      <c r="M433" s="9"/>
      <c r="N433" s="4"/>
      <c r="Q433" s="9"/>
      <c r="S433" s="9"/>
      <c r="T433" s="9"/>
      <c r="X433" s="13"/>
      <c r="Y433" s="9"/>
      <c r="Z433" s="9"/>
      <c r="AB433" s="9"/>
      <c r="AC433" s="9"/>
    </row>
    <row r="434" spans="7:29" ht="12.75" x14ac:dyDescent="0.2">
      <c r="G434" s="4"/>
      <c r="H434" s="4"/>
      <c r="I434" s="4"/>
      <c r="J434" s="5"/>
      <c r="L434" s="6"/>
      <c r="M434" s="9"/>
      <c r="N434" s="4"/>
      <c r="Q434" s="9"/>
      <c r="S434" s="9"/>
      <c r="T434" s="9"/>
      <c r="X434" s="13"/>
      <c r="Y434" s="9"/>
      <c r="Z434" s="9"/>
      <c r="AB434" s="9"/>
      <c r="AC434" s="9"/>
    </row>
    <row r="435" spans="7:29" ht="12.75" x14ac:dyDescent="0.2">
      <c r="G435" s="4"/>
      <c r="H435" s="4"/>
      <c r="I435" s="4"/>
      <c r="J435" s="5"/>
      <c r="L435" s="6"/>
      <c r="M435" s="9"/>
      <c r="N435" s="4"/>
      <c r="Q435" s="9"/>
      <c r="S435" s="9"/>
      <c r="T435" s="9"/>
      <c r="X435" s="13"/>
      <c r="Y435" s="9"/>
      <c r="Z435" s="9"/>
      <c r="AB435" s="9"/>
      <c r="AC435" s="9"/>
    </row>
    <row r="436" spans="7:29" ht="12.75" x14ac:dyDescent="0.2">
      <c r="G436" s="4"/>
      <c r="H436" s="4"/>
      <c r="I436" s="4"/>
      <c r="J436" s="5"/>
      <c r="L436" s="6"/>
      <c r="M436" s="9"/>
      <c r="N436" s="4"/>
      <c r="Q436" s="9"/>
      <c r="S436" s="9"/>
      <c r="T436" s="9"/>
      <c r="X436" s="13"/>
      <c r="Y436" s="9"/>
      <c r="Z436" s="9"/>
      <c r="AB436" s="9"/>
      <c r="AC436" s="9"/>
    </row>
    <row r="437" spans="7:29" ht="12.75" x14ac:dyDescent="0.2">
      <c r="G437" s="4"/>
      <c r="H437" s="4"/>
      <c r="I437" s="4"/>
      <c r="J437" s="5"/>
      <c r="L437" s="6"/>
      <c r="M437" s="9"/>
      <c r="N437" s="4"/>
      <c r="Q437" s="9"/>
      <c r="S437" s="9"/>
      <c r="T437" s="9"/>
      <c r="X437" s="13"/>
      <c r="Y437" s="9"/>
      <c r="Z437" s="9"/>
      <c r="AB437" s="9"/>
      <c r="AC437" s="9"/>
    </row>
    <row r="438" spans="7:29" ht="12.75" x14ac:dyDescent="0.2">
      <c r="G438" s="4"/>
      <c r="H438" s="4"/>
      <c r="I438" s="4"/>
      <c r="J438" s="5"/>
      <c r="L438" s="6"/>
      <c r="M438" s="9"/>
      <c r="N438" s="4"/>
      <c r="Q438" s="9"/>
      <c r="S438" s="9"/>
      <c r="T438" s="9"/>
      <c r="X438" s="13"/>
      <c r="Y438" s="9"/>
      <c r="Z438" s="9"/>
      <c r="AB438" s="9"/>
      <c r="AC438" s="9"/>
    </row>
    <row r="439" spans="7:29" ht="12.75" x14ac:dyDescent="0.2">
      <c r="G439" s="4"/>
      <c r="H439" s="4"/>
      <c r="I439" s="4"/>
      <c r="J439" s="5"/>
      <c r="L439" s="6"/>
      <c r="M439" s="9"/>
      <c r="N439" s="4"/>
      <c r="Q439" s="9"/>
      <c r="S439" s="9"/>
      <c r="T439" s="9"/>
      <c r="X439" s="13"/>
      <c r="Y439" s="9"/>
      <c r="Z439" s="9"/>
      <c r="AB439" s="9"/>
      <c r="AC439" s="9"/>
    </row>
    <row r="440" spans="7:29" ht="12.75" x14ac:dyDescent="0.2">
      <c r="G440" s="4"/>
      <c r="H440" s="4"/>
      <c r="I440" s="4"/>
      <c r="J440" s="5"/>
      <c r="L440" s="6"/>
      <c r="M440" s="9"/>
      <c r="N440" s="4"/>
      <c r="Q440" s="9"/>
      <c r="S440" s="9"/>
      <c r="T440" s="9"/>
      <c r="X440" s="13"/>
      <c r="Y440" s="9"/>
      <c r="Z440" s="9"/>
      <c r="AB440" s="9"/>
      <c r="AC440" s="9"/>
    </row>
    <row r="441" spans="7:29" ht="12.75" x14ac:dyDescent="0.2">
      <c r="G441" s="4"/>
      <c r="H441" s="4"/>
      <c r="I441" s="4"/>
      <c r="J441" s="5"/>
      <c r="L441" s="6"/>
      <c r="M441" s="9"/>
      <c r="N441" s="4"/>
      <c r="Q441" s="9"/>
      <c r="S441" s="9"/>
      <c r="T441" s="9"/>
      <c r="X441" s="13"/>
      <c r="Y441" s="9"/>
      <c r="Z441" s="9"/>
      <c r="AB441" s="9"/>
      <c r="AC441" s="9"/>
    </row>
    <row r="442" spans="7:29" ht="12.75" x14ac:dyDescent="0.2">
      <c r="G442" s="4"/>
      <c r="H442" s="4"/>
      <c r="I442" s="4"/>
      <c r="J442" s="5"/>
      <c r="L442" s="6"/>
      <c r="M442" s="9"/>
      <c r="N442" s="4"/>
      <c r="Q442" s="9"/>
      <c r="S442" s="9"/>
      <c r="T442" s="9"/>
      <c r="X442" s="13"/>
      <c r="Y442" s="9"/>
      <c r="Z442" s="9"/>
      <c r="AB442" s="9"/>
      <c r="AC442" s="9"/>
    </row>
    <row r="443" spans="7:29" ht="12.75" x14ac:dyDescent="0.2">
      <c r="G443" s="4"/>
      <c r="H443" s="4"/>
      <c r="I443" s="4"/>
      <c r="J443" s="5"/>
      <c r="L443" s="6"/>
      <c r="M443" s="9"/>
      <c r="N443" s="4"/>
      <c r="Q443" s="9"/>
      <c r="S443" s="9"/>
      <c r="T443" s="9"/>
      <c r="X443" s="13"/>
      <c r="Y443" s="9"/>
      <c r="Z443" s="9"/>
      <c r="AB443" s="9"/>
      <c r="AC443" s="9"/>
    </row>
    <row r="444" spans="7:29" ht="12.75" x14ac:dyDescent="0.2">
      <c r="G444" s="4"/>
      <c r="H444" s="4"/>
      <c r="I444" s="4"/>
      <c r="J444" s="5"/>
      <c r="L444" s="6"/>
      <c r="M444" s="9"/>
      <c r="N444" s="4"/>
      <c r="Q444" s="9"/>
      <c r="S444" s="9"/>
      <c r="T444" s="9"/>
      <c r="X444" s="13"/>
      <c r="Y444" s="9"/>
      <c r="Z444" s="9"/>
      <c r="AB444" s="9"/>
      <c r="AC444" s="9"/>
    </row>
    <row r="445" spans="7:29" ht="12.75" x14ac:dyDescent="0.2">
      <c r="G445" s="4"/>
      <c r="H445" s="4"/>
      <c r="I445" s="4"/>
      <c r="J445" s="5"/>
      <c r="L445" s="6"/>
      <c r="M445" s="9"/>
      <c r="N445" s="4"/>
      <c r="Q445" s="9"/>
      <c r="S445" s="9"/>
      <c r="T445" s="9"/>
      <c r="X445" s="13"/>
      <c r="Y445" s="9"/>
      <c r="Z445" s="9"/>
      <c r="AB445" s="9"/>
      <c r="AC445" s="9"/>
    </row>
    <row r="446" spans="7:29" ht="12.75" x14ac:dyDescent="0.2">
      <c r="G446" s="4"/>
      <c r="H446" s="4"/>
      <c r="I446" s="4"/>
      <c r="J446" s="5"/>
      <c r="L446" s="6"/>
      <c r="M446" s="9"/>
      <c r="N446" s="4"/>
      <c r="Q446" s="9"/>
      <c r="S446" s="9"/>
      <c r="T446" s="9"/>
      <c r="X446" s="13"/>
      <c r="Y446" s="9"/>
      <c r="Z446" s="9"/>
      <c r="AB446" s="9"/>
      <c r="AC446" s="9"/>
    </row>
    <row r="447" spans="7:29" ht="12.75" x14ac:dyDescent="0.2">
      <c r="G447" s="4"/>
      <c r="H447" s="4"/>
      <c r="I447" s="4"/>
      <c r="J447" s="5"/>
      <c r="L447" s="6"/>
      <c r="M447" s="9"/>
      <c r="N447" s="4"/>
      <c r="Q447" s="9"/>
      <c r="S447" s="9"/>
      <c r="T447" s="9"/>
      <c r="X447" s="13"/>
      <c r="Y447" s="9"/>
      <c r="Z447" s="9"/>
      <c r="AB447" s="9"/>
      <c r="AC447" s="9"/>
    </row>
    <row r="448" spans="7:29" ht="12.75" x14ac:dyDescent="0.2">
      <c r="G448" s="4"/>
      <c r="H448" s="4"/>
      <c r="I448" s="4"/>
      <c r="J448" s="5"/>
      <c r="L448" s="6"/>
      <c r="M448" s="9"/>
      <c r="N448" s="4"/>
      <c r="Q448" s="9"/>
      <c r="S448" s="9"/>
      <c r="T448" s="9"/>
      <c r="X448" s="13"/>
      <c r="Y448" s="9"/>
      <c r="Z448" s="9"/>
      <c r="AB448" s="9"/>
      <c r="AC448" s="9"/>
    </row>
    <row r="449" spans="7:29" ht="12.75" x14ac:dyDescent="0.2">
      <c r="G449" s="4"/>
      <c r="H449" s="4"/>
      <c r="I449" s="4"/>
      <c r="J449" s="5"/>
      <c r="L449" s="6"/>
      <c r="M449" s="9"/>
      <c r="N449" s="4"/>
      <c r="Q449" s="9"/>
      <c r="S449" s="9"/>
      <c r="T449" s="9"/>
      <c r="X449" s="13"/>
      <c r="Y449" s="9"/>
      <c r="Z449" s="9"/>
      <c r="AB449" s="9"/>
      <c r="AC449" s="9"/>
    </row>
    <row r="450" spans="7:29" ht="12.75" x14ac:dyDescent="0.2">
      <c r="G450" s="4"/>
      <c r="H450" s="4"/>
      <c r="I450" s="4"/>
      <c r="J450" s="5"/>
      <c r="L450" s="6"/>
      <c r="M450" s="9"/>
      <c r="N450" s="4"/>
      <c r="Q450" s="9"/>
      <c r="S450" s="9"/>
      <c r="T450" s="9"/>
      <c r="X450" s="13"/>
      <c r="Y450" s="9"/>
      <c r="Z450" s="9"/>
      <c r="AB450" s="9"/>
      <c r="AC450" s="9"/>
    </row>
    <row r="451" spans="7:29" ht="12.75" x14ac:dyDescent="0.2">
      <c r="G451" s="4"/>
      <c r="H451" s="4"/>
      <c r="I451" s="4"/>
      <c r="J451" s="5"/>
      <c r="L451" s="6"/>
      <c r="M451" s="9"/>
      <c r="N451" s="4"/>
      <c r="Q451" s="9"/>
      <c r="S451" s="9"/>
      <c r="T451" s="9"/>
      <c r="X451" s="13"/>
      <c r="Y451" s="9"/>
      <c r="Z451" s="9"/>
      <c r="AB451" s="9"/>
      <c r="AC451" s="9"/>
    </row>
    <row r="452" spans="7:29" ht="12.75" x14ac:dyDescent="0.2">
      <c r="G452" s="4"/>
      <c r="H452" s="4"/>
      <c r="I452" s="4"/>
      <c r="J452" s="5"/>
      <c r="L452" s="6"/>
      <c r="M452" s="9"/>
      <c r="N452" s="4"/>
      <c r="Q452" s="9"/>
      <c r="S452" s="9"/>
      <c r="T452" s="9"/>
      <c r="X452" s="13"/>
      <c r="Y452" s="9"/>
      <c r="Z452" s="9"/>
      <c r="AB452" s="9"/>
      <c r="AC452" s="9"/>
    </row>
    <row r="453" spans="7:29" ht="12.75" x14ac:dyDescent="0.2">
      <c r="G453" s="4"/>
      <c r="H453" s="4"/>
      <c r="I453" s="4"/>
      <c r="J453" s="5"/>
      <c r="L453" s="6"/>
      <c r="M453" s="9"/>
      <c r="N453" s="4"/>
      <c r="Q453" s="9"/>
      <c r="S453" s="9"/>
      <c r="T453" s="9"/>
      <c r="X453" s="13"/>
      <c r="Y453" s="9"/>
      <c r="Z453" s="9"/>
      <c r="AB453" s="9"/>
      <c r="AC453" s="9"/>
    </row>
    <row r="454" spans="7:29" ht="12.75" x14ac:dyDescent="0.2">
      <c r="G454" s="4"/>
      <c r="H454" s="4"/>
      <c r="I454" s="4"/>
      <c r="J454" s="5"/>
      <c r="L454" s="6"/>
      <c r="M454" s="9"/>
      <c r="N454" s="4"/>
      <c r="Q454" s="9"/>
      <c r="S454" s="9"/>
      <c r="T454" s="9"/>
      <c r="X454" s="13"/>
      <c r="Y454" s="9"/>
      <c r="Z454" s="9"/>
      <c r="AB454" s="9"/>
      <c r="AC454" s="9"/>
    </row>
    <row r="455" spans="7:29" ht="12.75" x14ac:dyDescent="0.2">
      <c r="G455" s="4"/>
      <c r="H455" s="4"/>
      <c r="I455" s="4"/>
      <c r="J455" s="5"/>
      <c r="L455" s="6"/>
      <c r="M455" s="9"/>
      <c r="N455" s="4"/>
      <c r="Q455" s="9"/>
      <c r="S455" s="9"/>
      <c r="T455" s="9"/>
      <c r="X455" s="13"/>
      <c r="Y455" s="9"/>
      <c r="Z455" s="9"/>
      <c r="AB455" s="9"/>
      <c r="AC455" s="9"/>
    </row>
    <row r="456" spans="7:29" ht="12.75" x14ac:dyDescent="0.2">
      <c r="G456" s="4"/>
      <c r="H456" s="4"/>
      <c r="I456" s="4"/>
      <c r="J456" s="5"/>
      <c r="L456" s="6"/>
      <c r="M456" s="9"/>
      <c r="N456" s="4"/>
      <c r="Q456" s="9"/>
      <c r="S456" s="9"/>
      <c r="T456" s="9"/>
      <c r="X456" s="13"/>
      <c r="Y456" s="9"/>
      <c r="Z456" s="9"/>
      <c r="AB456" s="9"/>
      <c r="AC456" s="9"/>
    </row>
    <row r="457" spans="7:29" ht="12.75" x14ac:dyDescent="0.2">
      <c r="G457" s="4"/>
      <c r="H457" s="4"/>
      <c r="I457" s="4"/>
      <c r="J457" s="5"/>
      <c r="L457" s="6"/>
      <c r="M457" s="9"/>
      <c r="N457" s="4"/>
      <c r="Q457" s="9"/>
      <c r="S457" s="9"/>
      <c r="T457" s="9"/>
      <c r="X457" s="13"/>
      <c r="Y457" s="9"/>
      <c r="Z457" s="9"/>
      <c r="AB457" s="9"/>
      <c r="AC457" s="9"/>
    </row>
    <row r="458" spans="7:29" ht="12.75" x14ac:dyDescent="0.2">
      <c r="G458" s="4"/>
      <c r="H458" s="4"/>
      <c r="I458" s="4"/>
      <c r="J458" s="5"/>
      <c r="L458" s="6"/>
      <c r="M458" s="9"/>
      <c r="N458" s="4"/>
      <c r="Q458" s="9"/>
      <c r="S458" s="9"/>
      <c r="T458" s="9"/>
      <c r="X458" s="13"/>
      <c r="Y458" s="9"/>
      <c r="Z458" s="9"/>
      <c r="AB458" s="9"/>
      <c r="AC458" s="9"/>
    </row>
    <row r="459" spans="7:29" ht="12.75" x14ac:dyDescent="0.2">
      <c r="G459" s="4"/>
      <c r="H459" s="4"/>
      <c r="I459" s="4"/>
      <c r="J459" s="5"/>
      <c r="L459" s="6"/>
      <c r="M459" s="9"/>
      <c r="N459" s="4"/>
      <c r="Q459" s="9"/>
      <c r="S459" s="9"/>
      <c r="T459" s="9"/>
      <c r="X459" s="13"/>
      <c r="Y459" s="9"/>
      <c r="Z459" s="9"/>
      <c r="AB459" s="9"/>
      <c r="AC459" s="9"/>
    </row>
    <row r="460" spans="7:29" ht="12.75" x14ac:dyDescent="0.2">
      <c r="G460" s="4"/>
      <c r="H460" s="4"/>
      <c r="I460" s="4"/>
      <c r="J460" s="5"/>
      <c r="L460" s="6"/>
      <c r="M460" s="9"/>
      <c r="N460" s="4"/>
      <c r="Q460" s="9"/>
      <c r="S460" s="9"/>
      <c r="T460" s="9"/>
      <c r="X460" s="13"/>
      <c r="Y460" s="9"/>
      <c r="Z460" s="9"/>
      <c r="AB460" s="9"/>
      <c r="AC460" s="9"/>
    </row>
    <row r="461" spans="7:29" ht="12.75" x14ac:dyDescent="0.2">
      <c r="G461" s="4"/>
      <c r="H461" s="4"/>
      <c r="I461" s="4"/>
      <c r="J461" s="5"/>
      <c r="L461" s="6"/>
      <c r="M461" s="9"/>
      <c r="N461" s="4"/>
      <c r="Q461" s="9"/>
      <c r="S461" s="9"/>
      <c r="T461" s="9"/>
      <c r="X461" s="13"/>
      <c r="Y461" s="9"/>
      <c r="Z461" s="9"/>
      <c r="AB461" s="9"/>
      <c r="AC461" s="9"/>
    </row>
    <row r="462" spans="7:29" ht="12.75" x14ac:dyDescent="0.2">
      <c r="G462" s="4"/>
      <c r="H462" s="4"/>
      <c r="I462" s="4"/>
      <c r="J462" s="5"/>
      <c r="L462" s="6"/>
      <c r="M462" s="9"/>
      <c r="N462" s="4"/>
      <c r="Q462" s="9"/>
      <c r="S462" s="9"/>
      <c r="T462" s="9"/>
      <c r="X462" s="13"/>
      <c r="Y462" s="9"/>
      <c r="Z462" s="9"/>
      <c r="AB462" s="9"/>
      <c r="AC462" s="9"/>
    </row>
    <row r="463" spans="7:29" ht="12.75" x14ac:dyDescent="0.2">
      <c r="G463" s="4"/>
      <c r="H463" s="4"/>
      <c r="I463" s="4"/>
      <c r="J463" s="5"/>
      <c r="L463" s="6"/>
      <c r="M463" s="9"/>
      <c r="N463" s="4"/>
      <c r="Q463" s="9"/>
      <c r="S463" s="9"/>
      <c r="T463" s="9"/>
      <c r="X463" s="13"/>
      <c r="Y463" s="9"/>
      <c r="Z463" s="9"/>
      <c r="AB463" s="9"/>
      <c r="AC463" s="9"/>
    </row>
    <row r="464" spans="7:29" ht="12.75" x14ac:dyDescent="0.2">
      <c r="G464" s="4"/>
      <c r="H464" s="4"/>
      <c r="I464" s="4"/>
      <c r="J464" s="5"/>
      <c r="L464" s="6"/>
      <c r="M464" s="9"/>
      <c r="N464" s="4"/>
      <c r="Q464" s="9"/>
      <c r="S464" s="9"/>
      <c r="T464" s="9"/>
      <c r="X464" s="13"/>
      <c r="Y464" s="9"/>
      <c r="Z464" s="9"/>
      <c r="AB464" s="9"/>
      <c r="AC464" s="9"/>
    </row>
    <row r="465" spans="7:29" ht="12.75" x14ac:dyDescent="0.2">
      <c r="G465" s="4"/>
      <c r="H465" s="4"/>
      <c r="I465" s="4"/>
      <c r="J465" s="5"/>
      <c r="L465" s="6"/>
      <c r="M465" s="9"/>
      <c r="N465" s="4"/>
      <c r="Q465" s="9"/>
      <c r="S465" s="9"/>
      <c r="T465" s="9"/>
      <c r="X465" s="13"/>
      <c r="Y465" s="9"/>
      <c r="Z465" s="9"/>
      <c r="AB465" s="9"/>
      <c r="AC465" s="9"/>
    </row>
    <row r="466" spans="7:29" ht="12.75" x14ac:dyDescent="0.2">
      <c r="G466" s="4"/>
      <c r="H466" s="4"/>
      <c r="I466" s="4"/>
      <c r="J466" s="5"/>
      <c r="L466" s="6"/>
      <c r="M466" s="9"/>
      <c r="N466" s="4"/>
      <c r="Q466" s="9"/>
      <c r="S466" s="9"/>
      <c r="T466" s="9"/>
      <c r="X466" s="13"/>
      <c r="Y466" s="9"/>
      <c r="Z466" s="9"/>
      <c r="AB466" s="9"/>
      <c r="AC466" s="9"/>
    </row>
    <row r="467" spans="7:29" ht="12.75" x14ac:dyDescent="0.2">
      <c r="G467" s="4"/>
      <c r="H467" s="4"/>
      <c r="I467" s="4"/>
      <c r="J467" s="5"/>
      <c r="L467" s="6"/>
      <c r="M467" s="9"/>
      <c r="N467" s="4"/>
      <c r="Q467" s="9"/>
      <c r="S467" s="9"/>
      <c r="T467" s="9"/>
      <c r="X467" s="13"/>
      <c r="Y467" s="9"/>
      <c r="Z467" s="9"/>
      <c r="AB467" s="9"/>
      <c r="AC467" s="9"/>
    </row>
    <row r="468" spans="7:29" ht="12.75" x14ac:dyDescent="0.2">
      <c r="G468" s="4"/>
      <c r="H468" s="4"/>
      <c r="I468" s="4"/>
      <c r="J468" s="5"/>
      <c r="L468" s="6"/>
      <c r="M468" s="9"/>
      <c r="N468" s="4"/>
      <c r="Q468" s="9"/>
      <c r="S468" s="9"/>
      <c r="T468" s="9"/>
      <c r="X468" s="13"/>
      <c r="Y468" s="9"/>
      <c r="Z468" s="9"/>
      <c r="AB468" s="9"/>
      <c r="AC468" s="9"/>
    </row>
    <row r="469" spans="7:29" ht="12.75" x14ac:dyDescent="0.2">
      <c r="G469" s="4"/>
      <c r="H469" s="4"/>
      <c r="I469" s="4"/>
      <c r="J469" s="5"/>
      <c r="L469" s="6"/>
      <c r="M469" s="9"/>
      <c r="N469" s="4"/>
      <c r="Q469" s="9"/>
      <c r="S469" s="9"/>
      <c r="T469" s="9"/>
      <c r="X469" s="13"/>
      <c r="Y469" s="9"/>
      <c r="Z469" s="9"/>
      <c r="AB469" s="9"/>
      <c r="AC469" s="9"/>
    </row>
    <row r="470" spans="7:29" ht="12.75" x14ac:dyDescent="0.2">
      <c r="G470" s="4"/>
      <c r="H470" s="4"/>
      <c r="I470" s="4"/>
      <c r="J470" s="5"/>
      <c r="L470" s="6"/>
      <c r="M470" s="9"/>
      <c r="N470" s="4"/>
      <c r="Q470" s="9"/>
      <c r="S470" s="9"/>
      <c r="T470" s="9"/>
      <c r="X470" s="13"/>
      <c r="Y470" s="9"/>
      <c r="Z470" s="9"/>
      <c r="AB470" s="9"/>
      <c r="AC470" s="9"/>
    </row>
    <row r="471" spans="7:29" ht="12.75" x14ac:dyDescent="0.2">
      <c r="G471" s="4"/>
      <c r="H471" s="4"/>
      <c r="I471" s="4"/>
      <c r="J471" s="5"/>
      <c r="L471" s="6"/>
      <c r="M471" s="9"/>
      <c r="N471" s="4"/>
      <c r="Q471" s="9"/>
      <c r="S471" s="9"/>
      <c r="T471" s="9"/>
      <c r="X471" s="13"/>
      <c r="Y471" s="9"/>
      <c r="Z471" s="9"/>
      <c r="AB471" s="9"/>
      <c r="AC471" s="9"/>
    </row>
    <row r="472" spans="7:29" ht="12.75" x14ac:dyDescent="0.2">
      <c r="G472" s="4"/>
      <c r="H472" s="4"/>
      <c r="I472" s="4"/>
      <c r="J472" s="5"/>
      <c r="L472" s="6"/>
      <c r="M472" s="9"/>
      <c r="N472" s="4"/>
      <c r="Q472" s="9"/>
      <c r="S472" s="9"/>
      <c r="T472" s="9"/>
      <c r="X472" s="13"/>
      <c r="Y472" s="9"/>
      <c r="Z472" s="9"/>
      <c r="AB472" s="9"/>
      <c r="AC472" s="9"/>
    </row>
    <row r="473" spans="7:29" ht="12.75" x14ac:dyDescent="0.2">
      <c r="G473" s="4"/>
      <c r="H473" s="4"/>
      <c r="I473" s="4"/>
      <c r="J473" s="5"/>
      <c r="L473" s="6"/>
      <c r="M473" s="9"/>
      <c r="N473" s="4"/>
      <c r="Q473" s="9"/>
      <c r="S473" s="9"/>
      <c r="T473" s="9"/>
      <c r="X473" s="13"/>
      <c r="Y473" s="9"/>
      <c r="Z473" s="9"/>
      <c r="AB473" s="9"/>
      <c r="AC473" s="9"/>
    </row>
    <row r="474" spans="7:29" ht="12.75" x14ac:dyDescent="0.2">
      <c r="G474" s="4"/>
      <c r="H474" s="4"/>
      <c r="I474" s="4"/>
      <c r="J474" s="5"/>
      <c r="L474" s="6"/>
      <c r="M474" s="9"/>
      <c r="N474" s="4"/>
      <c r="Q474" s="9"/>
      <c r="S474" s="9"/>
      <c r="T474" s="9"/>
      <c r="X474" s="13"/>
      <c r="Y474" s="9"/>
      <c r="Z474" s="9"/>
      <c r="AB474" s="9"/>
      <c r="AC474" s="9"/>
    </row>
    <row r="475" spans="7:29" ht="12.75" x14ac:dyDescent="0.2">
      <c r="G475" s="4"/>
      <c r="H475" s="4"/>
      <c r="I475" s="4"/>
      <c r="J475" s="5"/>
      <c r="L475" s="6"/>
      <c r="M475" s="9"/>
      <c r="N475" s="4"/>
      <c r="Q475" s="9"/>
      <c r="S475" s="9"/>
      <c r="T475" s="9"/>
      <c r="X475" s="13"/>
      <c r="Y475" s="9"/>
      <c r="Z475" s="9"/>
      <c r="AB475" s="9"/>
      <c r="AC475" s="9"/>
    </row>
    <row r="476" spans="7:29" ht="12.75" x14ac:dyDescent="0.2">
      <c r="G476" s="4"/>
      <c r="H476" s="4"/>
      <c r="I476" s="4"/>
      <c r="J476" s="5"/>
      <c r="L476" s="6"/>
      <c r="M476" s="9"/>
      <c r="N476" s="4"/>
      <c r="Q476" s="9"/>
      <c r="S476" s="9"/>
      <c r="T476" s="9"/>
      <c r="X476" s="13"/>
      <c r="Y476" s="9"/>
      <c r="Z476" s="9"/>
      <c r="AB476" s="9"/>
      <c r="AC476" s="9"/>
    </row>
    <row r="477" spans="7:29" ht="12.75" x14ac:dyDescent="0.2">
      <c r="G477" s="4"/>
      <c r="H477" s="4"/>
      <c r="I477" s="4"/>
      <c r="J477" s="5"/>
      <c r="L477" s="6"/>
      <c r="M477" s="9"/>
      <c r="N477" s="4"/>
      <c r="Q477" s="9"/>
      <c r="S477" s="9"/>
      <c r="T477" s="9"/>
      <c r="X477" s="13"/>
      <c r="Y477" s="9"/>
      <c r="Z477" s="9"/>
      <c r="AB477" s="9"/>
      <c r="AC477" s="9"/>
    </row>
    <row r="478" spans="7:29" ht="12.75" x14ac:dyDescent="0.2">
      <c r="G478" s="4"/>
      <c r="H478" s="4"/>
      <c r="I478" s="4"/>
      <c r="J478" s="5"/>
      <c r="L478" s="6"/>
      <c r="M478" s="9"/>
      <c r="N478" s="4"/>
      <c r="Q478" s="9"/>
      <c r="S478" s="9"/>
      <c r="T478" s="9"/>
      <c r="X478" s="13"/>
      <c r="Y478" s="9"/>
      <c r="Z478" s="9"/>
      <c r="AB478" s="9"/>
      <c r="AC478" s="9"/>
    </row>
    <row r="479" spans="7:29" ht="12.75" x14ac:dyDescent="0.2">
      <c r="G479" s="4"/>
      <c r="H479" s="4"/>
      <c r="I479" s="4"/>
      <c r="J479" s="5"/>
      <c r="L479" s="6"/>
      <c r="M479" s="9"/>
      <c r="N479" s="4"/>
      <c r="Q479" s="9"/>
      <c r="S479" s="9"/>
      <c r="T479" s="9"/>
      <c r="X479" s="13"/>
      <c r="Y479" s="9"/>
      <c r="Z479" s="9"/>
      <c r="AB479" s="9"/>
      <c r="AC479" s="9"/>
    </row>
    <row r="480" spans="7:29" ht="12.75" x14ac:dyDescent="0.2">
      <c r="G480" s="4"/>
      <c r="H480" s="4"/>
      <c r="I480" s="4"/>
      <c r="J480" s="5"/>
      <c r="L480" s="6"/>
      <c r="M480" s="9"/>
      <c r="N480" s="4"/>
      <c r="Q480" s="9"/>
      <c r="S480" s="9"/>
      <c r="T480" s="9"/>
      <c r="X480" s="13"/>
      <c r="Y480" s="9"/>
      <c r="Z480" s="9"/>
      <c r="AB480" s="9"/>
      <c r="AC480" s="9"/>
    </row>
    <row r="481" spans="7:29" ht="12.75" x14ac:dyDescent="0.2">
      <c r="G481" s="4"/>
      <c r="H481" s="4"/>
      <c r="I481" s="4"/>
      <c r="J481" s="5"/>
      <c r="L481" s="6"/>
      <c r="M481" s="9"/>
      <c r="N481" s="4"/>
      <c r="Q481" s="9"/>
      <c r="S481" s="9"/>
      <c r="T481" s="9"/>
      <c r="X481" s="13"/>
      <c r="Y481" s="9"/>
      <c r="Z481" s="9"/>
      <c r="AB481" s="9"/>
      <c r="AC481" s="9"/>
    </row>
    <row r="482" spans="7:29" ht="12.75" x14ac:dyDescent="0.2">
      <c r="G482" s="4"/>
      <c r="H482" s="4"/>
      <c r="I482" s="4"/>
      <c r="J482" s="5"/>
      <c r="L482" s="6"/>
      <c r="M482" s="9"/>
      <c r="N482" s="4"/>
      <c r="Q482" s="9"/>
      <c r="S482" s="9"/>
      <c r="T482" s="9"/>
      <c r="X482" s="13"/>
      <c r="Y482" s="9"/>
      <c r="Z482" s="9"/>
      <c r="AB482" s="9"/>
      <c r="AC482" s="9"/>
    </row>
    <row r="483" spans="7:29" ht="12.75" x14ac:dyDescent="0.2">
      <c r="G483" s="4"/>
      <c r="H483" s="4"/>
      <c r="I483" s="4"/>
      <c r="J483" s="5"/>
      <c r="L483" s="6"/>
      <c r="M483" s="9"/>
      <c r="N483" s="4"/>
      <c r="Q483" s="9"/>
      <c r="S483" s="9"/>
      <c r="T483" s="9"/>
      <c r="X483" s="13"/>
      <c r="Y483" s="9"/>
      <c r="Z483" s="9"/>
      <c r="AB483" s="9"/>
      <c r="AC483" s="9"/>
    </row>
    <row r="484" spans="7:29" ht="12.75" x14ac:dyDescent="0.2">
      <c r="G484" s="4"/>
      <c r="H484" s="4"/>
      <c r="I484" s="4"/>
      <c r="J484" s="5"/>
      <c r="L484" s="6"/>
      <c r="M484" s="9"/>
      <c r="N484" s="4"/>
      <c r="Q484" s="9"/>
      <c r="S484" s="9"/>
      <c r="T484" s="9"/>
      <c r="X484" s="13"/>
      <c r="Y484" s="9"/>
      <c r="Z484" s="9"/>
      <c r="AB484" s="9"/>
      <c r="AC484" s="9"/>
    </row>
    <row r="485" spans="7:29" ht="12.75" x14ac:dyDescent="0.2">
      <c r="G485" s="4"/>
      <c r="H485" s="4"/>
      <c r="I485" s="4"/>
      <c r="J485" s="5"/>
      <c r="L485" s="6"/>
      <c r="M485" s="9"/>
      <c r="N485" s="4"/>
      <c r="Q485" s="9"/>
      <c r="S485" s="9"/>
      <c r="T485" s="9"/>
      <c r="X485" s="13"/>
      <c r="Y485" s="9"/>
      <c r="Z485" s="9"/>
      <c r="AB485" s="9"/>
      <c r="AC485" s="9"/>
    </row>
    <row r="486" spans="7:29" ht="12.75" x14ac:dyDescent="0.2">
      <c r="G486" s="4"/>
      <c r="H486" s="4"/>
      <c r="I486" s="4"/>
      <c r="J486" s="5"/>
      <c r="L486" s="6"/>
      <c r="M486" s="9"/>
      <c r="N486" s="4"/>
      <c r="Q486" s="9"/>
      <c r="S486" s="9"/>
      <c r="T486" s="9"/>
      <c r="X486" s="13"/>
      <c r="Y486" s="9"/>
      <c r="Z486" s="9"/>
      <c r="AB486" s="9"/>
      <c r="AC486" s="9"/>
    </row>
    <row r="487" spans="7:29" ht="12.75" x14ac:dyDescent="0.2">
      <c r="G487" s="4"/>
      <c r="H487" s="4"/>
      <c r="I487" s="4"/>
      <c r="J487" s="5"/>
      <c r="L487" s="6"/>
      <c r="M487" s="9"/>
      <c r="N487" s="4"/>
      <c r="Q487" s="9"/>
      <c r="S487" s="9"/>
      <c r="T487" s="9"/>
      <c r="X487" s="13"/>
      <c r="Y487" s="9"/>
      <c r="Z487" s="9"/>
      <c r="AB487" s="9"/>
      <c r="AC487" s="9"/>
    </row>
    <row r="488" spans="7:29" ht="12.75" x14ac:dyDescent="0.2">
      <c r="G488" s="4"/>
      <c r="H488" s="4"/>
      <c r="I488" s="4"/>
      <c r="J488" s="5"/>
      <c r="L488" s="6"/>
      <c r="M488" s="9"/>
      <c r="N488" s="4"/>
      <c r="Q488" s="9"/>
      <c r="S488" s="9"/>
      <c r="T488" s="9"/>
      <c r="X488" s="13"/>
      <c r="Y488" s="9"/>
      <c r="Z488" s="9"/>
      <c r="AB488" s="9"/>
      <c r="AC488" s="9"/>
    </row>
    <row r="489" spans="7:29" ht="12.75" x14ac:dyDescent="0.2">
      <c r="G489" s="4"/>
      <c r="H489" s="4"/>
      <c r="I489" s="4"/>
      <c r="J489" s="5"/>
      <c r="L489" s="6"/>
      <c r="M489" s="9"/>
      <c r="N489" s="4"/>
      <c r="Q489" s="9"/>
      <c r="S489" s="9"/>
      <c r="T489" s="9"/>
      <c r="X489" s="13"/>
      <c r="Y489" s="9"/>
      <c r="Z489" s="9"/>
      <c r="AB489" s="9"/>
      <c r="AC489" s="9"/>
    </row>
    <row r="490" spans="7:29" ht="12.75" x14ac:dyDescent="0.2">
      <c r="G490" s="4"/>
      <c r="H490" s="4"/>
      <c r="I490" s="4"/>
      <c r="J490" s="5"/>
      <c r="L490" s="6"/>
      <c r="M490" s="9"/>
      <c r="N490" s="4"/>
      <c r="Q490" s="9"/>
      <c r="S490" s="9"/>
      <c r="T490" s="9"/>
      <c r="X490" s="13"/>
      <c r="Y490" s="9"/>
      <c r="Z490" s="9"/>
      <c r="AB490" s="9"/>
      <c r="AC490" s="9"/>
    </row>
    <row r="491" spans="7:29" ht="12.75" x14ac:dyDescent="0.2">
      <c r="G491" s="4"/>
      <c r="H491" s="4"/>
      <c r="I491" s="4"/>
      <c r="J491" s="5"/>
      <c r="L491" s="6"/>
      <c r="M491" s="9"/>
      <c r="N491" s="4"/>
      <c r="Q491" s="9"/>
      <c r="S491" s="9"/>
      <c r="T491" s="9"/>
      <c r="X491" s="13"/>
      <c r="Y491" s="9"/>
      <c r="Z491" s="9"/>
      <c r="AB491" s="9"/>
      <c r="AC491" s="9"/>
    </row>
    <row r="492" spans="7:29" ht="12.75" x14ac:dyDescent="0.2">
      <c r="G492" s="4"/>
      <c r="H492" s="4"/>
      <c r="I492" s="4"/>
      <c r="J492" s="5"/>
      <c r="L492" s="6"/>
      <c r="M492" s="9"/>
      <c r="N492" s="4"/>
      <c r="Q492" s="9"/>
      <c r="S492" s="9"/>
      <c r="T492" s="9"/>
      <c r="X492" s="13"/>
      <c r="Y492" s="9"/>
      <c r="Z492" s="9"/>
      <c r="AB492" s="9"/>
      <c r="AC492" s="9"/>
    </row>
    <row r="493" spans="7:29" ht="12.75" x14ac:dyDescent="0.2">
      <c r="G493" s="4"/>
      <c r="H493" s="4"/>
      <c r="I493" s="4"/>
      <c r="J493" s="5"/>
      <c r="L493" s="6"/>
      <c r="M493" s="9"/>
      <c r="N493" s="4"/>
      <c r="Q493" s="9"/>
      <c r="S493" s="9"/>
      <c r="T493" s="9"/>
      <c r="X493" s="13"/>
      <c r="Y493" s="9"/>
      <c r="Z493" s="9"/>
      <c r="AB493" s="9"/>
      <c r="AC493" s="9"/>
    </row>
    <row r="494" spans="7:29" ht="12.75" x14ac:dyDescent="0.2">
      <c r="G494" s="4"/>
      <c r="H494" s="4"/>
      <c r="I494" s="4"/>
      <c r="J494" s="5"/>
      <c r="L494" s="6"/>
      <c r="M494" s="9"/>
      <c r="N494" s="4"/>
      <c r="Q494" s="9"/>
      <c r="S494" s="9"/>
      <c r="T494" s="9"/>
      <c r="X494" s="13"/>
      <c r="Y494" s="9"/>
      <c r="Z494" s="9"/>
      <c r="AB494" s="9"/>
      <c r="AC494" s="9"/>
    </row>
    <row r="495" spans="7:29" ht="12.75" x14ac:dyDescent="0.2">
      <c r="G495" s="4"/>
      <c r="H495" s="4"/>
      <c r="I495" s="4"/>
      <c r="J495" s="5"/>
      <c r="L495" s="6"/>
      <c r="M495" s="9"/>
      <c r="N495" s="4"/>
      <c r="Q495" s="9"/>
      <c r="S495" s="9"/>
      <c r="T495" s="9"/>
      <c r="X495" s="13"/>
      <c r="Y495" s="9"/>
      <c r="Z495" s="9"/>
      <c r="AB495" s="9"/>
      <c r="AC495" s="9"/>
    </row>
    <row r="496" spans="7:29" ht="12.75" x14ac:dyDescent="0.2">
      <c r="G496" s="4"/>
      <c r="H496" s="4"/>
      <c r="I496" s="4"/>
      <c r="J496" s="5"/>
      <c r="L496" s="6"/>
      <c r="M496" s="9"/>
      <c r="N496" s="4"/>
      <c r="Q496" s="9"/>
      <c r="S496" s="9"/>
      <c r="T496" s="9"/>
      <c r="X496" s="13"/>
      <c r="Y496" s="9"/>
      <c r="Z496" s="9"/>
      <c r="AB496" s="9"/>
      <c r="AC496" s="9"/>
    </row>
    <row r="497" spans="7:29" ht="12.75" x14ac:dyDescent="0.2">
      <c r="G497" s="4"/>
      <c r="H497" s="4"/>
      <c r="I497" s="4"/>
      <c r="J497" s="5"/>
      <c r="L497" s="6"/>
      <c r="M497" s="9"/>
      <c r="N497" s="4"/>
      <c r="Q497" s="9"/>
      <c r="S497" s="9"/>
      <c r="T497" s="9"/>
      <c r="X497" s="13"/>
      <c r="Y497" s="9"/>
      <c r="Z497" s="9"/>
      <c r="AB497" s="9"/>
      <c r="AC497" s="9"/>
    </row>
    <row r="498" spans="7:29" ht="12.75" x14ac:dyDescent="0.2">
      <c r="G498" s="4"/>
      <c r="H498" s="4"/>
      <c r="I498" s="4"/>
      <c r="J498" s="5"/>
      <c r="L498" s="6"/>
      <c r="M498" s="9"/>
      <c r="N498" s="4"/>
      <c r="Q498" s="9"/>
      <c r="S498" s="9"/>
      <c r="T498" s="9"/>
      <c r="X498" s="13"/>
      <c r="Y498" s="9"/>
      <c r="Z498" s="9"/>
      <c r="AB498" s="9"/>
      <c r="AC498" s="9"/>
    </row>
    <row r="499" spans="7:29" ht="12.75" x14ac:dyDescent="0.2">
      <c r="G499" s="4"/>
      <c r="H499" s="4"/>
      <c r="I499" s="4"/>
      <c r="J499" s="5"/>
      <c r="L499" s="6"/>
      <c r="M499" s="9"/>
      <c r="N499" s="4"/>
      <c r="Q499" s="9"/>
      <c r="S499" s="9"/>
      <c r="T499" s="9"/>
      <c r="X499" s="13"/>
      <c r="Y499" s="9"/>
      <c r="Z499" s="9"/>
      <c r="AB499" s="9"/>
      <c r="AC499" s="9"/>
    </row>
    <row r="500" spans="7:29" ht="12.75" x14ac:dyDescent="0.2">
      <c r="G500" s="4"/>
      <c r="H500" s="4"/>
      <c r="I500" s="4"/>
      <c r="J500" s="5"/>
      <c r="L500" s="6"/>
      <c r="M500" s="9"/>
      <c r="N500" s="4"/>
      <c r="Q500" s="9"/>
      <c r="S500" s="9"/>
      <c r="T500" s="9"/>
      <c r="X500" s="13"/>
      <c r="Y500" s="9"/>
      <c r="Z500" s="9"/>
      <c r="AB500" s="9"/>
      <c r="AC500" s="9"/>
    </row>
    <row r="501" spans="7:29" ht="12.75" x14ac:dyDescent="0.2">
      <c r="G501" s="4"/>
      <c r="H501" s="4"/>
      <c r="I501" s="4"/>
      <c r="J501" s="5"/>
      <c r="L501" s="6"/>
      <c r="M501" s="9"/>
      <c r="N501" s="4"/>
      <c r="Q501" s="9"/>
      <c r="S501" s="9"/>
      <c r="T501" s="9"/>
      <c r="X501" s="13"/>
      <c r="Y501" s="9"/>
      <c r="Z501" s="9"/>
      <c r="AB501" s="9"/>
      <c r="AC501" s="9"/>
    </row>
    <row r="502" spans="7:29" ht="12.75" x14ac:dyDescent="0.2">
      <c r="G502" s="4"/>
      <c r="H502" s="4"/>
      <c r="I502" s="4"/>
      <c r="J502" s="5"/>
      <c r="L502" s="6"/>
      <c r="M502" s="9"/>
      <c r="N502" s="4"/>
      <c r="Q502" s="9"/>
      <c r="S502" s="9"/>
      <c r="T502" s="9"/>
      <c r="X502" s="13"/>
      <c r="Y502" s="9"/>
      <c r="Z502" s="9"/>
      <c r="AB502" s="9"/>
      <c r="AC502" s="9"/>
    </row>
    <row r="503" spans="7:29" ht="12.75" x14ac:dyDescent="0.2">
      <c r="G503" s="4"/>
      <c r="H503" s="4"/>
      <c r="I503" s="4"/>
      <c r="J503" s="5"/>
      <c r="L503" s="6"/>
      <c r="M503" s="9"/>
      <c r="N503" s="4"/>
      <c r="Q503" s="9"/>
      <c r="S503" s="9"/>
      <c r="T503" s="9"/>
      <c r="X503" s="13"/>
      <c r="Y503" s="9"/>
      <c r="Z503" s="9"/>
      <c r="AB503" s="9"/>
      <c r="AC503" s="9"/>
    </row>
    <row r="504" spans="7:29" ht="12.75" x14ac:dyDescent="0.2">
      <c r="G504" s="4"/>
      <c r="H504" s="4"/>
      <c r="I504" s="4"/>
      <c r="J504" s="5"/>
      <c r="L504" s="6"/>
      <c r="M504" s="9"/>
      <c r="N504" s="4"/>
      <c r="Q504" s="9"/>
      <c r="S504" s="9"/>
      <c r="T504" s="9"/>
      <c r="X504" s="13"/>
      <c r="Y504" s="9"/>
      <c r="Z504" s="9"/>
      <c r="AB504" s="9"/>
      <c r="AC504" s="9"/>
    </row>
    <row r="505" spans="7:29" ht="12.75" x14ac:dyDescent="0.2">
      <c r="G505" s="4"/>
      <c r="H505" s="4"/>
      <c r="I505" s="4"/>
      <c r="J505" s="5"/>
      <c r="L505" s="6"/>
      <c r="M505" s="9"/>
      <c r="N505" s="4"/>
      <c r="Q505" s="9"/>
      <c r="S505" s="9"/>
      <c r="T505" s="9"/>
      <c r="X505" s="13"/>
      <c r="Y505" s="9"/>
      <c r="Z505" s="9"/>
      <c r="AB505" s="9"/>
      <c r="AC505" s="9"/>
    </row>
    <row r="506" spans="7:29" ht="12.75" x14ac:dyDescent="0.2">
      <c r="G506" s="4"/>
      <c r="H506" s="4"/>
      <c r="I506" s="4"/>
      <c r="J506" s="5"/>
      <c r="L506" s="6"/>
      <c r="M506" s="9"/>
      <c r="N506" s="4"/>
      <c r="Q506" s="9"/>
      <c r="S506" s="9"/>
      <c r="T506" s="9"/>
      <c r="X506" s="13"/>
      <c r="Y506" s="9"/>
      <c r="Z506" s="9"/>
      <c r="AB506" s="9"/>
      <c r="AC506" s="9"/>
    </row>
    <row r="507" spans="7:29" ht="12.75" x14ac:dyDescent="0.2">
      <c r="G507" s="4"/>
      <c r="H507" s="4"/>
      <c r="I507" s="4"/>
      <c r="J507" s="5"/>
      <c r="L507" s="6"/>
      <c r="M507" s="9"/>
      <c r="N507" s="4"/>
      <c r="Q507" s="9"/>
      <c r="S507" s="9"/>
      <c r="T507" s="9"/>
      <c r="X507" s="13"/>
      <c r="Y507" s="9"/>
      <c r="Z507" s="9"/>
      <c r="AB507" s="9"/>
      <c r="AC507" s="9"/>
    </row>
    <row r="508" spans="7:29" ht="12.75" x14ac:dyDescent="0.2">
      <c r="G508" s="4"/>
      <c r="H508" s="4"/>
      <c r="I508" s="4"/>
      <c r="J508" s="5"/>
      <c r="L508" s="6"/>
      <c r="M508" s="9"/>
      <c r="N508" s="4"/>
      <c r="Q508" s="9"/>
      <c r="S508" s="9"/>
      <c r="T508" s="9"/>
      <c r="X508" s="13"/>
      <c r="Y508" s="9"/>
      <c r="Z508" s="9"/>
      <c r="AB508" s="9"/>
      <c r="AC508" s="9"/>
    </row>
    <row r="509" spans="7:29" ht="12.75" x14ac:dyDescent="0.2">
      <c r="G509" s="4"/>
      <c r="H509" s="4"/>
      <c r="I509" s="4"/>
      <c r="J509" s="5"/>
      <c r="L509" s="6"/>
      <c r="M509" s="9"/>
      <c r="N509" s="4"/>
      <c r="Q509" s="9"/>
      <c r="S509" s="9"/>
      <c r="T509" s="9"/>
      <c r="X509" s="13"/>
      <c r="Y509" s="9"/>
      <c r="Z509" s="9"/>
      <c r="AB509" s="9"/>
      <c r="AC509" s="9"/>
    </row>
    <row r="510" spans="7:29" ht="12.75" x14ac:dyDescent="0.2">
      <c r="G510" s="4"/>
      <c r="H510" s="4"/>
      <c r="I510" s="4"/>
      <c r="J510" s="5"/>
      <c r="L510" s="6"/>
      <c r="M510" s="9"/>
      <c r="N510" s="4"/>
      <c r="Q510" s="9"/>
      <c r="S510" s="9"/>
      <c r="T510" s="9"/>
      <c r="X510" s="13"/>
      <c r="Y510" s="9"/>
      <c r="Z510" s="9"/>
      <c r="AB510" s="9"/>
      <c r="AC510" s="9"/>
    </row>
    <row r="511" spans="7:29" ht="12.75" x14ac:dyDescent="0.2">
      <c r="G511" s="4"/>
      <c r="H511" s="4"/>
      <c r="I511" s="4"/>
      <c r="J511" s="5"/>
      <c r="L511" s="6"/>
      <c r="M511" s="9"/>
      <c r="N511" s="4"/>
      <c r="Q511" s="9"/>
      <c r="S511" s="9"/>
      <c r="T511" s="9"/>
      <c r="X511" s="13"/>
      <c r="Y511" s="9"/>
      <c r="Z511" s="9"/>
      <c r="AB511" s="9"/>
      <c r="AC511" s="9"/>
    </row>
    <row r="512" spans="7:29" ht="12.75" x14ac:dyDescent="0.2">
      <c r="G512" s="4"/>
      <c r="H512" s="4"/>
      <c r="I512" s="4"/>
      <c r="J512" s="5"/>
      <c r="L512" s="6"/>
      <c r="M512" s="9"/>
      <c r="N512" s="4"/>
      <c r="Q512" s="9"/>
      <c r="S512" s="9"/>
      <c r="T512" s="9"/>
      <c r="X512" s="13"/>
      <c r="Y512" s="9"/>
      <c r="Z512" s="9"/>
      <c r="AB512" s="9"/>
      <c r="AC512" s="9"/>
    </row>
    <row r="513" spans="7:29" ht="12.75" x14ac:dyDescent="0.2">
      <c r="G513" s="4"/>
      <c r="H513" s="4"/>
      <c r="I513" s="4"/>
      <c r="J513" s="5"/>
      <c r="L513" s="6"/>
      <c r="M513" s="9"/>
      <c r="N513" s="4"/>
      <c r="Q513" s="9"/>
      <c r="S513" s="9"/>
      <c r="T513" s="9"/>
      <c r="X513" s="13"/>
      <c r="Y513" s="9"/>
      <c r="Z513" s="9"/>
      <c r="AB513" s="9"/>
      <c r="AC513" s="9"/>
    </row>
    <row r="514" spans="7:29" ht="12.75" x14ac:dyDescent="0.2">
      <c r="G514" s="4"/>
      <c r="H514" s="4"/>
      <c r="I514" s="4"/>
      <c r="J514" s="5"/>
      <c r="L514" s="6"/>
      <c r="M514" s="9"/>
      <c r="N514" s="4"/>
      <c r="Q514" s="9"/>
      <c r="S514" s="9"/>
      <c r="T514" s="9"/>
      <c r="X514" s="13"/>
      <c r="Y514" s="9"/>
      <c r="Z514" s="9"/>
      <c r="AB514" s="9"/>
      <c r="AC514" s="9"/>
    </row>
    <row r="515" spans="7:29" ht="12.75" x14ac:dyDescent="0.2">
      <c r="G515" s="4"/>
      <c r="H515" s="4"/>
      <c r="I515" s="4"/>
      <c r="J515" s="5"/>
      <c r="L515" s="6"/>
      <c r="M515" s="9"/>
      <c r="N515" s="4"/>
      <c r="Q515" s="9"/>
      <c r="S515" s="9"/>
      <c r="T515" s="9"/>
      <c r="X515" s="13"/>
      <c r="Y515" s="9"/>
      <c r="Z515" s="9"/>
      <c r="AB515" s="9"/>
      <c r="AC515" s="9"/>
    </row>
    <row r="516" spans="7:29" ht="12.75" x14ac:dyDescent="0.2">
      <c r="G516" s="4"/>
      <c r="H516" s="4"/>
      <c r="I516" s="4"/>
      <c r="J516" s="5"/>
      <c r="L516" s="6"/>
      <c r="M516" s="9"/>
      <c r="N516" s="4"/>
      <c r="Q516" s="9"/>
      <c r="S516" s="9"/>
      <c r="T516" s="9"/>
      <c r="X516" s="13"/>
      <c r="Y516" s="9"/>
      <c r="Z516" s="9"/>
      <c r="AB516" s="9"/>
      <c r="AC516" s="9"/>
    </row>
    <row r="517" spans="7:29" ht="12.75" x14ac:dyDescent="0.2">
      <c r="G517" s="4"/>
      <c r="H517" s="4"/>
      <c r="I517" s="4"/>
      <c r="J517" s="5"/>
      <c r="L517" s="6"/>
      <c r="M517" s="9"/>
      <c r="N517" s="4"/>
      <c r="Q517" s="9"/>
      <c r="S517" s="9"/>
      <c r="T517" s="9"/>
      <c r="X517" s="13"/>
      <c r="Y517" s="9"/>
      <c r="Z517" s="9"/>
      <c r="AB517" s="9"/>
      <c r="AC517" s="9"/>
    </row>
    <row r="518" spans="7:29" ht="12.75" x14ac:dyDescent="0.2">
      <c r="G518" s="4"/>
      <c r="H518" s="4"/>
      <c r="I518" s="4"/>
      <c r="J518" s="5"/>
      <c r="L518" s="6"/>
      <c r="M518" s="9"/>
      <c r="N518" s="4"/>
      <c r="Q518" s="9"/>
      <c r="S518" s="9"/>
      <c r="T518" s="9"/>
      <c r="X518" s="13"/>
      <c r="Y518" s="9"/>
      <c r="Z518" s="9"/>
      <c r="AB518" s="9"/>
      <c r="AC518" s="9"/>
    </row>
    <row r="519" spans="7:29" ht="12.75" x14ac:dyDescent="0.2">
      <c r="G519" s="4"/>
      <c r="H519" s="4"/>
      <c r="I519" s="4"/>
      <c r="J519" s="5"/>
      <c r="L519" s="6"/>
      <c r="M519" s="9"/>
      <c r="N519" s="4"/>
      <c r="Q519" s="9"/>
      <c r="S519" s="9"/>
      <c r="T519" s="9"/>
      <c r="X519" s="13"/>
      <c r="Y519" s="9"/>
      <c r="Z519" s="9"/>
      <c r="AB519" s="9"/>
      <c r="AC519" s="9"/>
    </row>
    <row r="520" spans="7:29" ht="12.75" x14ac:dyDescent="0.2">
      <c r="G520" s="4"/>
      <c r="H520" s="4"/>
      <c r="I520" s="4"/>
      <c r="J520" s="5"/>
      <c r="L520" s="6"/>
      <c r="M520" s="9"/>
      <c r="N520" s="4"/>
      <c r="Q520" s="9"/>
      <c r="S520" s="9"/>
      <c r="T520" s="9"/>
      <c r="X520" s="13"/>
      <c r="Y520" s="9"/>
      <c r="Z520" s="9"/>
      <c r="AB520" s="9"/>
      <c r="AC520" s="9"/>
    </row>
    <row r="521" spans="7:29" ht="12.75" x14ac:dyDescent="0.2">
      <c r="G521" s="4"/>
      <c r="H521" s="4"/>
      <c r="I521" s="4"/>
      <c r="J521" s="5"/>
      <c r="L521" s="6"/>
      <c r="M521" s="9"/>
      <c r="N521" s="4"/>
      <c r="Q521" s="9"/>
      <c r="S521" s="9"/>
      <c r="T521" s="9"/>
      <c r="X521" s="13"/>
      <c r="Y521" s="9"/>
      <c r="Z521" s="9"/>
      <c r="AB521" s="9"/>
      <c r="AC521" s="9"/>
    </row>
    <row r="522" spans="7:29" ht="12.75" x14ac:dyDescent="0.2">
      <c r="G522" s="4"/>
      <c r="H522" s="4"/>
      <c r="I522" s="4"/>
      <c r="J522" s="5"/>
      <c r="L522" s="6"/>
      <c r="M522" s="9"/>
      <c r="N522" s="4"/>
      <c r="Q522" s="9"/>
      <c r="S522" s="9"/>
      <c r="T522" s="9"/>
      <c r="X522" s="13"/>
      <c r="Y522" s="9"/>
      <c r="Z522" s="9"/>
      <c r="AB522" s="9"/>
      <c r="AC522" s="9"/>
    </row>
    <row r="523" spans="7:29" ht="12.75" x14ac:dyDescent="0.2">
      <c r="G523" s="4"/>
      <c r="H523" s="4"/>
      <c r="I523" s="4"/>
      <c r="J523" s="5"/>
      <c r="L523" s="6"/>
      <c r="M523" s="9"/>
      <c r="N523" s="4"/>
      <c r="Q523" s="9"/>
      <c r="S523" s="9"/>
      <c r="T523" s="9"/>
      <c r="X523" s="13"/>
      <c r="Y523" s="9"/>
      <c r="Z523" s="9"/>
      <c r="AB523" s="9"/>
      <c r="AC523" s="9"/>
    </row>
    <row r="524" spans="7:29" ht="12.75" x14ac:dyDescent="0.2">
      <c r="G524" s="4"/>
      <c r="H524" s="4"/>
      <c r="I524" s="4"/>
      <c r="J524" s="5"/>
      <c r="L524" s="6"/>
      <c r="M524" s="9"/>
      <c r="N524" s="4"/>
      <c r="Q524" s="9"/>
      <c r="S524" s="9"/>
      <c r="T524" s="9"/>
      <c r="X524" s="13"/>
      <c r="Y524" s="9"/>
      <c r="Z524" s="9"/>
      <c r="AB524" s="9"/>
      <c r="AC524" s="9"/>
    </row>
    <row r="525" spans="7:29" ht="12.75" x14ac:dyDescent="0.2">
      <c r="G525" s="4"/>
      <c r="H525" s="4"/>
      <c r="I525" s="4"/>
      <c r="J525" s="5"/>
      <c r="L525" s="6"/>
      <c r="M525" s="9"/>
      <c r="N525" s="4"/>
      <c r="Q525" s="9"/>
      <c r="S525" s="9"/>
      <c r="T525" s="9"/>
      <c r="X525" s="13"/>
      <c r="Y525" s="9"/>
      <c r="Z525" s="9"/>
      <c r="AB525" s="9"/>
      <c r="AC525" s="9"/>
    </row>
    <row r="526" spans="7:29" ht="12.75" x14ac:dyDescent="0.2">
      <c r="G526" s="4"/>
      <c r="H526" s="4"/>
      <c r="I526" s="4"/>
      <c r="J526" s="5"/>
      <c r="L526" s="6"/>
      <c r="M526" s="9"/>
      <c r="N526" s="4"/>
      <c r="Q526" s="9"/>
      <c r="S526" s="9"/>
      <c r="T526" s="9"/>
      <c r="X526" s="13"/>
      <c r="Y526" s="9"/>
      <c r="Z526" s="9"/>
      <c r="AB526" s="9"/>
      <c r="AC526" s="9"/>
    </row>
    <row r="527" spans="7:29" ht="12.75" x14ac:dyDescent="0.2">
      <c r="G527" s="4"/>
      <c r="H527" s="4"/>
      <c r="I527" s="4"/>
      <c r="J527" s="5"/>
      <c r="L527" s="6"/>
      <c r="M527" s="9"/>
      <c r="N527" s="4"/>
      <c r="Q527" s="9"/>
      <c r="S527" s="9"/>
      <c r="T527" s="9"/>
      <c r="X527" s="13"/>
      <c r="Y527" s="9"/>
      <c r="Z527" s="9"/>
      <c r="AB527" s="9"/>
      <c r="AC527" s="9"/>
    </row>
    <row r="528" spans="7:29" ht="12.75" x14ac:dyDescent="0.2">
      <c r="G528" s="4"/>
      <c r="H528" s="4"/>
      <c r="I528" s="4"/>
      <c r="J528" s="5"/>
      <c r="L528" s="6"/>
      <c r="M528" s="9"/>
      <c r="N528" s="4"/>
      <c r="Q528" s="9"/>
      <c r="S528" s="9"/>
      <c r="T528" s="9"/>
      <c r="X528" s="13"/>
      <c r="Y528" s="9"/>
      <c r="Z528" s="9"/>
      <c r="AB528" s="9"/>
      <c r="AC528" s="9"/>
    </row>
    <row r="529" spans="7:29" ht="12.75" x14ac:dyDescent="0.2">
      <c r="G529" s="4"/>
      <c r="H529" s="4"/>
      <c r="I529" s="4"/>
      <c r="J529" s="5"/>
      <c r="L529" s="6"/>
      <c r="M529" s="9"/>
      <c r="N529" s="4"/>
      <c r="Q529" s="9"/>
      <c r="S529" s="9"/>
      <c r="T529" s="9"/>
      <c r="X529" s="13"/>
      <c r="Y529" s="9"/>
      <c r="Z529" s="9"/>
      <c r="AB529" s="9"/>
      <c r="AC529" s="9"/>
    </row>
    <row r="530" spans="7:29" ht="12.75" x14ac:dyDescent="0.2">
      <c r="G530" s="4"/>
      <c r="H530" s="4"/>
      <c r="I530" s="4"/>
      <c r="J530" s="5"/>
      <c r="L530" s="6"/>
      <c r="M530" s="9"/>
      <c r="N530" s="4"/>
      <c r="Q530" s="9"/>
      <c r="S530" s="9"/>
      <c r="T530" s="9"/>
      <c r="X530" s="13"/>
      <c r="Y530" s="9"/>
      <c r="Z530" s="9"/>
      <c r="AB530" s="9"/>
      <c r="AC530" s="9"/>
    </row>
    <row r="531" spans="7:29" ht="12.75" x14ac:dyDescent="0.2">
      <c r="G531" s="4"/>
      <c r="H531" s="4"/>
      <c r="I531" s="4"/>
      <c r="J531" s="5"/>
      <c r="L531" s="6"/>
      <c r="M531" s="9"/>
      <c r="N531" s="4"/>
      <c r="Q531" s="9"/>
      <c r="S531" s="9"/>
      <c r="T531" s="9"/>
      <c r="X531" s="13"/>
      <c r="Y531" s="9"/>
      <c r="Z531" s="9"/>
      <c r="AB531" s="9"/>
      <c r="AC531" s="9"/>
    </row>
    <row r="532" spans="7:29" ht="12.75" x14ac:dyDescent="0.2">
      <c r="G532" s="4"/>
      <c r="H532" s="4"/>
      <c r="I532" s="4"/>
      <c r="J532" s="5"/>
      <c r="L532" s="6"/>
      <c r="M532" s="9"/>
      <c r="N532" s="4"/>
      <c r="Q532" s="9"/>
      <c r="S532" s="9"/>
      <c r="T532" s="9"/>
      <c r="X532" s="13"/>
      <c r="Y532" s="9"/>
      <c r="Z532" s="9"/>
      <c r="AB532" s="9"/>
      <c r="AC532" s="9"/>
    </row>
    <row r="533" spans="7:29" ht="12.75" x14ac:dyDescent="0.2">
      <c r="G533" s="4"/>
      <c r="H533" s="4"/>
      <c r="I533" s="4"/>
      <c r="J533" s="5"/>
      <c r="L533" s="6"/>
      <c r="M533" s="9"/>
      <c r="N533" s="4"/>
      <c r="Q533" s="9"/>
      <c r="S533" s="9"/>
      <c r="T533" s="9"/>
      <c r="X533" s="13"/>
      <c r="Y533" s="9"/>
      <c r="Z533" s="9"/>
      <c r="AB533" s="9"/>
      <c r="AC533" s="9"/>
    </row>
    <row r="534" spans="7:29" ht="12.75" x14ac:dyDescent="0.2">
      <c r="G534" s="4"/>
      <c r="H534" s="4"/>
      <c r="I534" s="4"/>
      <c r="J534" s="5"/>
      <c r="L534" s="6"/>
      <c r="M534" s="9"/>
      <c r="N534" s="4"/>
      <c r="Q534" s="9"/>
      <c r="S534" s="9"/>
      <c r="T534" s="9"/>
      <c r="X534" s="13"/>
      <c r="Y534" s="9"/>
      <c r="Z534" s="9"/>
      <c r="AB534" s="9"/>
      <c r="AC534" s="9"/>
    </row>
    <row r="535" spans="7:29" ht="12.75" x14ac:dyDescent="0.2">
      <c r="G535" s="4"/>
      <c r="H535" s="4"/>
      <c r="I535" s="4"/>
      <c r="J535" s="5"/>
      <c r="L535" s="6"/>
      <c r="M535" s="9"/>
      <c r="N535" s="4"/>
      <c r="Q535" s="9"/>
      <c r="S535" s="9"/>
      <c r="T535" s="9"/>
      <c r="X535" s="13"/>
      <c r="Y535" s="9"/>
      <c r="Z535" s="9"/>
      <c r="AB535" s="9"/>
      <c r="AC535" s="9"/>
    </row>
    <row r="536" spans="7:29" ht="12.75" x14ac:dyDescent="0.2">
      <c r="G536" s="4"/>
      <c r="H536" s="4"/>
      <c r="I536" s="4"/>
      <c r="J536" s="5"/>
      <c r="L536" s="6"/>
      <c r="M536" s="9"/>
      <c r="N536" s="4"/>
      <c r="Q536" s="9"/>
      <c r="S536" s="9"/>
      <c r="T536" s="9"/>
      <c r="X536" s="13"/>
      <c r="Y536" s="9"/>
      <c r="Z536" s="9"/>
      <c r="AB536" s="9"/>
      <c r="AC536" s="9"/>
    </row>
    <row r="537" spans="7:29" ht="12.75" x14ac:dyDescent="0.2">
      <c r="G537" s="4"/>
      <c r="H537" s="4"/>
      <c r="I537" s="4"/>
      <c r="J537" s="5"/>
      <c r="L537" s="6"/>
      <c r="M537" s="9"/>
      <c r="N537" s="4"/>
      <c r="Q537" s="9"/>
      <c r="S537" s="9"/>
      <c r="T537" s="9"/>
      <c r="X537" s="13"/>
      <c r="Y537" s="9"/>
      <c r="Z537" s="9"/>
      <c r="AB537" s="9"/>
      <c r="AC537" s="9"/>
    </row>
    <row r="538" spans="7:29" ht="12.75" x14ac:dyDescent="0.2">
      <c r="G538" s="4"/>
      <c r="H538" s="4"/>
      <c r="I538" s="4"/>
      <c r="J538" s="5"/>
      <c r="L538" s="6"/>
      <c r="M538" s="9"/>
      <c r="N538" s="4"/>
      <c r="Q538" s="9"/>
      <c r="S538" s="9"/>
      <c r="T538" s="9"/>
      <c r="X538" s="13"/>
      <c r="Y538" s="9"/>
      <c r="Z538" s="9"/>
      <c r="AB538" s="9"/>
      <c r="AC538" s="9"/>
    </row>
    <row r="539" spans="7:29" ht="12.75" x14ac:dyDescent="0.2">
      <c r="G539" s="4"/>
      <c r="H539" s="4"/>
      <c r="I539" s="4"/>
      <c r="J539" s="5"/>
      <c r="L539" s="6"/>
      <c r="M539" s="9"/>
      <c r="N539" s="4"/>
      <c r="Q539" s="9"/>
      <c r="S539" s="9"/>
      <c r="T539" s="9"/>
      <c r="X539" s="13"/>
      <c r="Y539" s="9"/>
      <c r="Z539" s="9"/>
      <c r="AB539" s="9"/>
      <c r="AC539" s="9"/>
    </row>
    <row r="540" spans="7:29" ht="12.75" x14ac:dyDescent="0.2">
      <c r="G540" s="4"/>
      <c r="H540" s="4"/>
      <c r="I540" s="4"/>
      <c r="J540" s="5"/>
      <c r="L540" s="6"/>
      <c r="M540" s="9"/>
      <c r="N540" s="4"/>
      <c r="Q540" s="9"/>
      <c r="S540" s="9"/>
      <c r="T540" s="9"/>
      <c r="X540" s="13"/>
      <c r="Y540" s="9"/>
      <c r="Z540" s="9"/>
      <c r="AB540" s="9"/>
      <c r="AC540" s="9"/>
    </row>
    <row r="541" spans="7:29" ht="12.75" x14ac:dyDescent="0.2">
      <c r="G541" s="4"/>
      <c r="H541" s="4"/>
      <c r="I541" s="4"/>
      <c r="J541" s="5"/>
      <c r="L541" s="6"/>
      <c r="M541" s="9"/>
      <c r="N541" s="4"/>
      <c r="Q541" s="9"/>
      <c r="S541" s="9"/>
      <c r="T541" s="9"/>
      <c r="X541" s="13"/>
      <c r="Y541" s="9"/>
      <c r="Z541" s="9"/>
      <c r="AB541" s="9"/>
      <c r="AC541" s="9"/>
    </row>
    <row r="542" spans="7:29" ht="12.75" x14ac:dyDescent="0.2">
      <c r="G542" s="4"/>
      <c r="H542" s="4"/>
      <c r="I542" s="4"/>
      <c r="J542" s="5"/>
      <c r="L542" s="6"/>
      <c r="M542" s="9"/>
      <c r="N542" s="4"/>
      <c r="Q542" s="9"/>
      <c r="S542" s="9"/>
      <c r="T542" s="9"/>
      <c r="X542" s="13"/>
      <c r="Y542" s="9"/>
      <c r="Z542" s="9"/>
      <c r="AB542" s="9"/>
      <c r="AC542" s="9"/>
    </row>
    <row r="543" spans="7:29" ht="12.75" x14ac:dyDescent="0.2">
      <c r="G543" s="4"/>
      <c r="H543" s="4"/>
      <c r="I543" s="4"/>
      <c r="J543" s="5"/>
      <c r="L543" s="6"/>
      <c r="M543" s="9"/>
      <c r="N543" s="4"/>
      <c r="Q543" s="9"/>
      <c r="S543" s="9"/>
      <c r="T543" s="9"/>
      <c r="X543" s="13"/>
      <c r="Y543" s="9"/>
      <c r="Z543" s="9"/>
      <c r="AB543" s="9"/>
      <c r="AC543" s="9"/>
    </row>
    <row r="544" spans="7:29" ht="12.75" x14ac:dyDescent="0.2">
      <c r="G544" s="4"/>
      <c r="H544" s="4"/>
      <c r="I544" s="4"/>
      <c r="J544" s="5"/>
      <c r="L544" s="6"/>
      <c r="M544" s="9"/>
      <c r="N544" s="4"/>
      <c r="Q544" s="9"/>
      <c r="S544" s="9"/>
      <c r="T544" s="9"/>
      <c r="X544" s="13"/>
      <c r="Y544" s="9"/>
      <c r="Z544" s="9"/>
      <c r="AB544" s="9"/>
      <c r="AC544" s="9"/>
    </row>
    <row r="545" spans="7:29" ht="12.75" x14ac:dyDescent="0.2">
      <c r="G545" s="4"/>
      <c r="H545" s="4"/>
      <c r="I545" s="4"/>
      <c r="J545" s="5"/>
      <c r="L545" s="6"/>
      <c r="M545" s="9"/>
      <c r="N545" s="4"/>
      <c r="Q545" s="9"/>
      <c r="S545" s="9"/>
      <c r="T545" s="9"/>
      <c r="X545" s="13"/>
      <c r="Y545" s="9"/>
      <c r="Z545" s="9"/>
      <c r="AB545" s="9"/>
      <c r="AC545" s="9"/>
    </row>
    <row r="546" spans="7:29" ht="12.75" x14ac:dyDescent="0.2">
      <c r="G546" s="4"/>
      <c r="H546" s="4"/>
      <c r="I546" s="4"/>
      <c r="J546" s="5"/>
      <c r="L546" s="6"/>
      <c r="M546" s="9"/>
      <c r="N546" s="4"/>
      <c r="Q546" s="9"/>
      <c r="S546" s="9"/>
      <c r="T546" s="9"/>
      <c r="X546" s="13"/>
      <c r="Y546" s="9"/>
      <c r="Z546" s="9"/>
      <c r="AB546" s="9"/>
      <c r="AC546" s="9"/>
    </row>
    <row r="547" spans="7:29" ht="12.75" x14ac:dyDescent="0.2">
      <c r="G547" s="4"/>
      <c r="H547" s="4"/>
      <c r="I547" s="4"/>
      <c r="J547" s="5"/>
      <c r="L547" s="6"/>
      <c r="M547" s="9"/>
      <c r="N547" s="4"/>
      <c r="Q547" s="9"/>
      <c r="S547" s="9"/>
      <c r="T547" s="9"/>
      <c r="X547" s="13"/>
      <c r="Y547" s="9"/>
      <c r="Z547" s="9"/>
      <c r="AB547" s="9"/>
      <c r="AC547" s="9"/>
    </row>
    <row r="548" spans="7:29" ht="12.75" x14ac:dyDescent="0.2">
      <c r="G548" s="4"/>
      <c r="H548" s="4"/>
      <c r="I548" s="4"/>
      <c r="J548" s="5"/>
      <c r="L548" s="6"/>
      <c r="M548" s="9"/>
      <c r="N548" s="4"/>
      <c r="Q548" s="9"/>
      <c r="S548" s="9"/>
      <c r="T548" s="9"/>
      <c r="X548" s="13"/>
      <c r="Y548" s="9"/>
      <c r="Z548" s="9"/>
      <c r="AB548" s="9"/>
      <c r="AC548" s="9"/>
    </row>
    <row r="549" spans="7:29" ht="12.75" x14ac:dyDescent="0.2">
      <c r="G549" s="4"/>
      <c r="H549" s="4"/>
      <c r="I549" s="4"/>
      <c r="J549" s="5"/>
      <c r="L549" s="6"/>
      <c r="M549" s="9"/>
      <c r="N549" s="4"/>
      <c r="Q549" s="9"/>
      <c r="S549" s="9"/>
      <c r="T549" s="9"/>
      <c r="X549" s="13"/>
      <c r="Y549" s="9"/>
      <c r="Z549" s="9"/>
      <c r="AB549" s="9"/>
      <c r="AC549" s="9"/>
    </row>
    <row r="550" spans="7:29" ht="12.75" x14ac:dyDescent="0.2">
      <c r="G550" s="4"/>
      <c r="H550" s="4"/>
      <c r="I550" s="4"/>
      <c r="J550" s="5"/>
      <c r="L550" s="6"/>
      <c r="M550" s="9"/>
      <c r="N550" s="4"/>
      <c r="Q550" s="9"/>
      <c r="S550" s="9"/>
      <c r="T550" s="9"/>
      <c r="X550" s="13"/>
      <c r="Y550" s="9"/>
      <c r="Z550" s="9"/>
      <c r="AB550" s="9"/>
      <c r="AC550" s="9"/>
    </row>
    <row r="551" spans="7:29" ht="12.75" x14ac:dyDescent="0.2">
      <c r="G551" s="4"/>
      <c r="H551" s="4"/>
      <c r="I551" s="4"/>
      <c r="J551" s="5"/>
      <c r="L551" s="6"/>
      <c r="M551" s="9"/>
      <c r="N551" s="4"/>
      <c r="Q551" s="9"/>
      <c r="S551" s="9"/>
      <c r="T551" s="9"/>
      <c r="X551" s="13"/>
      <c r="Y551" s="9"/>
      <c r="Z551" s="9"/>
      <c r="AB551" s="9"/>
      <c r="AC551" s="9"/>
    </row>
    <row r="552" spans="7:29" ht="12.75" x14ac:dyDescent="0.2">
      <c r="G552" s="4"/>
      <c r="H552" s="4"/>
      <c r="I552" s="4"/>
      <c r="J552" s="5"/>
      <c r="L552" s="6"/>
      <c r="M552" s="9"/>
      <c r="N552" s="4"/>
      <c r="Q552" s="9"/>
      <c r="S552" s="9"/>
      <c r="T552" s="9"/>
      <c r="X552" s="13"/>
      <c r="Y552" s="9"/>
      <c r="Z552" s="9"/>
      <c r="AB552" s="9"/>
      <c r="AC552" s="9"/>
    </row>
    <row r="553" spans="7:29" ht="12.75" x14ac:dyDescent="0.2">
      <c r="G553" s="4"/>
      <c r="H553" s="4"/>
      <c r="I553" s="4"/>
      <c r="J553" s="5"/>
      <c r="L553" s="6"/>
      <c r="M553" s="9"/>
      <c r="N553" s="4"/>
      <c r="Q553" s="9"/>
      <c r="S553" s="9"/>
      <c r="T553" s="9"/>
      <c r="X553" s="13"/>
      <c r="Y553" s="9"/>
      <c r="Z553" s="9"/>
      <c r="AB553" s="9"/>
      <c r="AC553" s="9"/>
    </row>
    <row r="554" spans="7:29" ht="12.75" x14ac:dyDescent="0.2">
      <c r="G554" s="4"/>
      <c r="H554" s="4"/>
      <c r="I554" s="4"/>
      <c r="J554" s="5"/>
      <c r="L554" s="6"/>
      <c r="M554" s="9"/>
      <c r="N554" s="4"/>
      <c r="Q554" s="9"/>
      <c r="S554" s="9"/>
      <c r="T554" s="9"/>
      <c r="X554" s="13"/>
      <c r="Y554" s="9"/>
      <c r="Z554" s="9"/>
      <c r="AB554" s="9"/>
      <c r="AC554" s="9"/>
    </row>
    <row r="555" spans="7:29" ht="12.75" x14ac:dyDescent="0.2">
      <c r="G555" s="4"/>
      <c r="H555" s="4"/>
      <c r="I555" s="4"/>
      <c r="J555" s="5"/>
      <c r="L555" s="6"/>
      <c r="M555" s="9"/>
      <c r="N555" s="4"/>
      <c r="Q555" s="9"/>
      <c r="S555" s="9"/>
      <c r="T555" s="9"/>
      <c r="X555" s="13"/>
      <c r="Y555" s="9"/>
      <c r="Z555" s="9"/>
      <c r="AB555" s="9"/>
      <c r="AC555" s="9"/>
    </row>
    <row r="556" spans="7:29" ht="12.75" x14ac:dyDescent="0.2">
      <c r="G556" s="4"/>
      <c r="H556" s="4"/>
      <c r="I556" s="4"/>
      <c r="J556" s="5"/>
      <c r="L556" s="6"/>
      <c r="M556" s="9"/>
      <c r="N556" s="4"/>
      <c r="Q556" s="9"/>
      <c r="S556" s="9"/>
      <c r="T556" s="9"/>
      <c r="X556" s="13"/>
      <c r="Y556" s="9"/>
      <c r="Z556" s="9"/>
      <c r="AB556" s="9"/>
      <c r="AC556" s="9"/>
    </row>
    <row r="557" spans="7:29" ht="12.75" x14ac:dyDescent="0.2">
      <c r="G557" s="4"/>
      <c r="H557" s="4"/>
      <c r="I557" s="4"/>
      <c r="J557" s="5"/>
      <c r="L557" s="6"/>
      <c r="M557" s="9"/>
      <c r="N557" s="4"/>
      <c r="Q557" s="9"/>
      <c r="S557" s="9"/>
      <c r="T557" s="9"/>
      <c r="X557" s="13"/>
      <c r="Y557" s="9"/>
      <c r="Z557" s="9"/>
      <c r="AB557" s="9"/>
      <c r="AC557" s="9"/>
    </row>
    <row r="558" spans="7:29" ht="12.75" x14ac:dyDescent="0.2">
      <c r="G558" s="4"/>
      <c r="H558" s="4"/>
      <c r="I558" s="4"/>
      <c r="J558" s="5"/>
      <c r="L558" s="6"/>
      <c r="M558" s="9"/>
      <c r="N558" s="4"/>
      <c r="Q558" s="9"/>
      <c r="S558" s="9"/>
      <c r="T558" s="9"/>
      <c r="X558" s="13"/>
      <c r="Y558" s="9"/>
      <c r="Z558" s="9"/>
      <c r="AB558" s="9"/>
      <c r="AC558" s="9"/>
    </row>
    <row r="559" spans="7:29" ht="12.75" x14ac:dyDescent="0.2">
      <c r="G559" s="4"/>
      <c r="H559" s="4"/>
      <c r="I559" s="4"/>
      <c r="J559" s="5"/>
      <c r="L559" s="6"/>
      <c r="M559" s="9"/>
      <c r="N559" s="4"/>
      <c r="Q559" s="9"/>
      <c r="S559" s="9"/>
      <c r="T559" s="9"/>
      <c r="X559" s="13"/>
      <c r="Y559" s="9"/>
      <c r="Z559" s="9"/>
      <c r="AB559" s="9"/>
      <c r="AC559" s="9"/>
    </row>
    <row r="560" spans="7:29" ht="12.75" x14ac:dyDescent="0.2">
      <c r="G560" s="4"/>
      <c r="H560" s="4"/>
      <c r="I560" s="4"/>
      <c r="J560" s="5"/>
      <c r="L560" s="6"/>
      <c r="M560" s="9"/>
      <c r="N560" s="4"/>
      <c r="Q560" s="9"/>
      <c r="S560" s="9"/>
      <c r="T560" s="9"/>
      <c r="X560" s="13"/>
      <c r="Y560" s="9"/>
      <c r="Z560" s="9"/>
      <c r="AB560" s="9"/>
      <c r="AC560" s="9"/>
    </row>
    <row r="561" spans="7:29" ht="12.75" x14ac:dyDescent="0.2">
      <c r="G561" s="4"/>
      <c r="H561" s="4"/>
      <c r="I561" s="4"/>
      <c r="J561" s="5"/>
      <c r="L561" s="6"/>
      <c r="M561" s="9"/>
      <c r="N561" s="4"/>
      <c r="Q561" s="9"/>
      <c r="S561" s="9"/>
      <c r="T561" s="9"/>
      <c r="X561" s="13"/>
      <c r="Y561" s="9"/>
      <c r="Z561" s="9"/>
      <c r="AB561" s="9"/>
      <c r="AC561" s="9"/>
    </row>
    <row r="562" spans="7:29" ht="12.75" x14ac:dyDescent="0.2">
      <c r="G562" s="4"/>
      <c r="H562" s="4"/>
      <c r="I562" s="4"/>
      <c r="J562" s="5"/>
      <c r="L562" s="6"/>
      <c r="M562" s="9"/>
      <c r="N562" s="4"/>
      <c r="Q562" s="9"/>
      <c r="S562" s="9"/>
      <c r="T562" s="9"/>
      <c r="X562" s="13"/>
      <c r="Y562" s="9"/>
      <c r="Z562" s="9"/>
      <c r="AB562" s="9"/>
      <c r="AC562" s="9"/>
    </row>
    <row r="563" spans="7:29" ht="12.75" x14ac:dyDescent="0.2">
      <c r="G563" s="4"/>
      <c r="H563" s="4"/>
      <c r="I563" s="4"/>
      <c r="J563" s="5"/>
      <c r="L563" s="6"/>
      <c r="M563" s="9"/>
      <c r="N563" s="4"/>
      <c r="Q563" s="9"/>
      <c r="S563" s="9"/>
      <c r="T563" s="9"/>
      <c r="X563" s="13"/>
      <c r="Y563" s="9"/>
      <c r="Z563" s="9"/>
      <c r="AB563" s="9"/>
      <c r="AC563" s="9"/>
    </row>
    <row r="564" spans="7:29" ht="12.75" x14ac:dyDescent="0.2">
      <c r="G564" s="4"/>
      <c r="H564" s="4"/>
      <c r="I564" s="4"/>
      <c r="J564" s="5"/>
      <c r="L564" s="6"/>
      <c r="M564" s="9"/>
      <c r="N564" s="4"/>
      <c r="Q564" s="9"/>
      <c r="S564" s="9"/>
      <c r="T564" s="9"/>
      <c r="X564" s="13"/>
      <c r="Y564" s="9"/>
      <c r="Z564" s="9"/>
      <c r="AB564" s="9"/>
      <c r="AC564" s="9"/>
    </row>
    <row r="565" spans="7:29" ht="12.75" x14ac:dyDescent="0.2">
      <c r="G565" s="4"/>
      <c r="H565" s="4"/>
      <c r="I565" s="4"/>
      <c r="J565" s="5"/>
      <c r="L565" s="6"/>
      <c r="M565" s="9"/>
      <c r="N565" s="4"/>
      <c r="Q565" s="9"/>
      <c r="S565" s="9"/>
      <c r="T565" s="9"/>
      <c r="X565" s="13"/>
      <c r="Y565" s="9"/>
      <c r="Z565" s="9"/>
      <c r="AB565" s="9"/>
      <c r="AC565" s="9"/>
    </row>
    <row r="566" spans="7:29" ht="12.75" x14ac:dyDescent="0.2">
      <c r="G566" s="4"/>
      <c r="H566" s="4"/>
      <c r="I566" s="4"/>
      <c r="J566" s="5"/>
      <c r="L566" s="6"/>
      <c r="M566" s="9"/>
      <c r="N566" s="4"/>
      <c r="Q566" s="9"/>
      <c r="S566" s="9"/>
      <c r="T566" s="9"/>
      <c r="X566" s="13"/>
      <c r="Y566" s="9"/>
      <c r="Z566" s="9"/>
      <c r="AB566" s="9"/>
      <c r="AC566" s="9"/>
    </row>
    <row r="567" spans="7:29" ht="12.75" x14ac:dyDescent="0.2">
      <c r="G567" s="4"/>
      <c r="H567" s="4"/>
      <c r="I567" s="4"/>
      <c r="J567" s="5"/>
      <c r="L567" s="6"/>
      <c r="M567" s="9"/>
      <c r="N567" s="4"/>
      <c r="Q567" s="9"/>
      <c r="S567" s="9"/>
      <c r="T567" s="9"/>
      <c r="X567" s="13"/>
      <c r="Y567" s="9"/>
      <c r="Z567" s="9"/>
      <c r="AB567" s="9"/>
      <c r="AC567" s="9"/>
    </row>
    <row r="568" spans="7:29" ht="12.75" x14ac:dyDescent="0.2">
      <c r="G568" s="4"/>
      <c r="H568" s="4"/>
      <c r="I568" s="4"/>
      <c r="J568" s="5"/>
      <c r="L568" s="6"/>
      <c r="M568" s="9"/>
      <c r="N568" s="4"/>
      <c r="Q568" s="9"/>
      <c r="S568" s="9"/>
      <c r="T568" s="9"/>
      <c r="X568" s="13"/>
      <c r="Y568" s="9"/>
      <c r="Z568" s="9"/>
      <c r="AB568" s="9"/>
      <c r="AC568" s="9"/>
    </row>
    <row r="569" spans="7:29" ht="12.75" x14ac:dyDescent="0.2">
      <c r="G569" s="4"/>
      <c r="H569" s="4"/>
      <c r="I569" s="4"/>
      <c r="J569" s="5"/>
      <c r="L569" s="6"/>
      <c r="M569" s="9"/>
      <c r="N569" s="4"/>
      <c r="Q569" s="9"/>
      <c r="S569" s="9"/>
      <c r="T569" s="9"/>
      <c r="X569" s="13"/>
      <c r="Y569" s="9"/>
      <c r="Z569" s="9"/>
      <c r="AB569" s="9"/>
      <c r="AC569" s="9"/>
    </row>
    <row r="570" spans="7:29" ht="12.75" x14ac:dyDescent="0.2">
      <c r="G570" s="4"/>
      <c r="H570" s="4"/>
      <c r="I570" s="4"/>
      <c r="J570" s="5"/>
      <c r="L570" s="6"/>
      <c r="M570" s="9"/>
      <c r="N570" s="4"/>
      <c r="Q570" s="9"/>
      <c r="S570" s="9"/>
      <c r="T570" s="9"/>
      <c r="X570" s="13"/>
      <c r="Y570" s="9"/>
      <c r="Z570" s="9"/>
      <c r="AB570" s="9"/>
      <c r="AC570" s="9"/>
    </row>
    <row r="571" spans="7:29" ht="12.75" x14ac:dyDescent="0.2">
      <c r="G571" s="4"/>
      <c r="H571" s="4"/>
      <c r="I571" s="4"/>
      <c r="J571" s="5"/>
      <c r="L571" s="6"/>
      <c r="M571" s="9"/>
      <c r="N571" s="4"/>
      <c r="Q571" s="9"/>
      <c r="S571" s="9"/>
      <c r="T571" s="9"/>
      <c r="X571" s="13"/>
      <c r="Y571" s="9"/>
      <c r="Z571" s="9"/>
      <c r="AB571" s="9"/>
      <c r="AC571" s="9"/>
    </row>
    <row r="572" spans="7:29" ht="12.75" x14ac:dyDescent="0.2">
      <c r="G572" s="4"/>
      <c r="H572" s="4"/>
      <c r="I572" s="4"/>
      <c r="J572" s="5"/>
      <c r="L572" s="6"/>
      <c r="M572" s="9"/>
      <c r="N572" s="4"/>
      <c r="Q572" s="9"/>
      <c r="S572" s="9"/>
      <c r="T572" s="9"/>
      <c r="X572" s="13"/>
      <c r="Y572" s="9"/>
      <c r="Z572" s="9"/>
      <c r="AB572" s="9"/>
      <c r="AC572" s="9"/>
    </row>
    <row r="573" spans="7:29" ht="12.75" x14ac:dyDescent="0.2">
      <c r="G573" s="4"/>
      <c r="H573" s="4"/>
      <c r="I573" s="4"/>
      <c r="J573" s="5"/>
      <c r="L573" s="6"/>
      <c r="M573" s="9"/>
      <c r="N573" s="4"/>
      <c r="Q573" s="9"/>
      <c r="S573" s="9"/>
      <c r="T573" s="9"/>
      <c r="X573" s="13"/>
      <c r="Y573" s="9"/>
      <c r="Z573" s="9"/>
      <c r="AB573" s="9"/>
      <c r="AC573" s="9"/>
    </row>
    <row r="574" spans="7:29" ht="12.75" x14ac:dyDescent="0.2">
      <c r="G574" s="4"/>
      <c r="H574" s="4"/>
      <c r="I574" s="4"/>
      <c r="J574" s="5"/>
      <c r="L574" s="6"/>
      <c r="M574" s="9"/>
      <c r="N574" s="4"/>
      <c r="Q574" s="9"/>
      <c r="S574" s="9"/>
      <c r="T574" s="9"/>
      <c r="X574" s="13"/>
      <c r="Y574" s="9"/>
      <c r="Z574" s="9"/>
      <c r="AB574" s="9"/>
      <c r="AC574" s="9"/>
    </row>
    <row r="575" spans="7:29" ht="12.75" x14ac:dyDescent="0.2">
      <c r="G575" s="4"/>
      <c r="H575" s="4"/>
      <c r="I575" s="4"/>
      <c r="J575" s="5"/>
      <c r="L575" s="6"/>
      <c r="M575" s="9"/>
      <c r="N575" s="4"/>
      <c r="Q575" s="9"/>
      <c r="S575" s="9"/>
      <c r="T575" s="9"/>
      <c r="X575" s="13"/>
      <c r="Y575" s="9"/>
      <c r="Z575" s="9"/>
      <c r="AB575" s="9"/>
      <c r="AC575" s="9"/>
    </row>
    <row r="576" spans="7:29" ht="12.75" x14ac:dyDescent="0.2">
      <c r="G576" s="4"/>
      <c r="H576" s="4"/>
      <c r="I576" s="4"/>
      <c r="J576" s="5"/>
      <c r="L576" s="6"/>
      <c r="M576" s="9"/>
      <c r="N576" s="4"/>
      <c r="Q576" s="9"/>
      <c r="S576" s="9"/>
      <c r="T576" s="9"/>
      <c r="X576" s="13"/>
      <c r="Y576" s="9"/>
      <c r="Z576" s="9"/>
      <c r="AB576" s="9"/>
      <c r="AC576" s="9"/>
    </row>
    <row r="577" spans="7:29" ht="12.75" x14ac:dyDescent="0.2">
      <c r="G577" s="4"/>
      <c r="H577" s="4"/>
      <c r="I577" s="4"/>
      <c r="J577" s="5"/>
      <c r="L577" s="6"/>
      <c r="M577" s="9"/>
      <c r="N577" s="4"/>
      <c r="Q577" s="9"/>
      <c r="S577" s="9"/>
      <c r="T577" s="9"/>
      <c r="X577" s="13"/>
      <c r="Y577" s="9"/>
      <c r="Z577" s="9"/>
      <c r="AB577" s="9"/>
      <c r="AC577" s="9"/>
    </row>
    <row r="578" spans="7:29" ht="12.75" x14ac:dyDescent="0.2">
      <c r="G578" s="4"/>
      <c r="H578" s="4"/>
      <c r="I578" s="4"/>
      <c r="J578" s="5"/>
      <c r="L578" s="6"/>
      <c r="M578" s="9"/>
      <c r="N578" s="4"/>
      <c r="Q578" s="9"/>
      <c r="S578" s="9"/>
      <c r="T578" s="9"/>
      <c r="X578" s="13"/>
      <c r="Y578" s="9"/>
      <c r="Z578" s="9"/>
      <c r="AB578" s="9"/>
      <c r="AC578" s="9"/>
    </row>
    <row r="579" spans="7:29" ht="12.75" x14ac:dyDescent="0.2">
      <c r="G579" s="4"/>
      <c r="H579" s="4"/>
      <c r="I579" s="4"/>
      <c r="J579" s="5"/>
      <c r="L579" s="6"/>
      <c r="M579" s="9"/>
      <c r="N579" s="4"/>
      <c r="Q579" s="9"/>
      <c r="S579" s="9"/>
      <c r="T579" s="9"/>
      <c r="X579" s="13"/>
      <c r="Y579" s="9"/>
      <c r="Z579" s="9"/>
      <c r="AB579" s="9"/>
      <c r="AC579" s="9"/>
    </row>
    <row r="580" spans="7:29" ht="12.75" x14ac:dyDescent="0.2">
      <c r="G580" s="4"/>
      <c r="H580" s="4"/>
      <c r="I580" s="4"/>
      <c r="J580" s="5"/>
      <c r="L580" s="6"/>
      <c r="M580" s="9"/>
      <c r="N580" s="4"/>
      <c r="Q580" s="9"/>
      <c r="S580" s="9"/>
      <c r="T580" s="9"/>
      <c r="X580" s="13"/>
      <c r="Y580" s="9"/>
      <c r="Z580" s="9"/>
      <c r="AB580" s="9"/>
      <c r="AC580" s="9"/>
    </row>
    <row r="581" spans="7:29" ht="12.75" x14ac:dyDescent="0.2">
      <c r="G581" s="4"/>
      <c r="H581" s="4"/>
      <c r="I581" s="4"/>
      <c r="J581" s="5"/>
      <c r="L581" s="6"/>
      <c r="M581" s="9"/>
      <c r="N581" s="4"/>
      <c r="Q581" s="9"/>
      <c r="S581" s="9"/>
      <c r="T581" s="9"/>
      <c r="X581" s="13"/>
      <c r="Y581" s="9"/>
      <c r="Z581" s="9"/>
      <c r="AB581" s="9"/>
      <c r="AC581" s="9"/>
    </row>
    <row r="582" spans="7:29" ht="12.75" x14ac:dyDescent="0.2">
      <c r="G582" s="4"/>
      <c r="H582" s="4"/>
      <c r="I582" s="4"/>
      <c r="J582" s="5"/>
      <c r="L582" s="6"/>
      <c r="M582" s="9"/>
      <c r="N582" s="4"/>
      <c r="Q582" s="9"/>
      <c r="S582" s="9"/>
      <c r="T582" s="9"/>
      <c r="X582" s="13"/>
      <c r="Y582" s="9"/>
      <c r="Z582" s="9"/>
      <c r="AB582" s="9"/>
      <c r="AC582" s="9"/>
    </row>
    <row r="583" spans="7:29" ht="12.75" x14ac:dyDescent="0.2">
      <c r="G583" s="4"/>
      <c r="H583" s="4"/>
      <c r="I583" s="4"/>
      <c r="J583" s="5"/>
      <c r="L583" s="6"/>
      <c r="M583" s="9"/>
      <c r="N583" s="4"/>
      <c r="Q583" s="9"/>
      <c r="S583" s="9"/>
      <c r="T583" s="9"/>
      <c r="X583" s="13"/>
      <c r="Y583" s="9"/>
      <c r="Z583" s="9"/>
      <c r="AB583" s="9"/>
      <c r="AC583" s="9"/>
    </row>
    <row r="584" spans="7:29" ht="12.75" x14ac:dyDescent="0.2">
      <c r="G584" s="4"/>
      <c r="H584" s="4"/>
      <c r="I584" s="4"/>
      <c r="J584" s="5"/>
      <c r="L584" s="6"/>
      <c r="M584" s="9"/>
      <c r="N584" s="4"/>
      <c r="Q584" s="9"/>
      <c r="S584" s="9"/>
      <c r="T584" s="9"/>
      <c r="X584" s="13"/>
      <c r="Y584" s="9"/>
      <c r="Z584" s="9"/>
      <c r="AB584" s="9"/>
      <c r="AC584" s="9"/>
    </row>
    <row r="585" spans="7:29" ht="12.75" x14ac:dyDescent="0.2">
      <c r="G585" s="4"/>
      <c r="H585" s="4"/>
      <c r="I585" s="4"/>
      <c r="J585" s="5"/>
      <c r="L585" s="6"/>
      <c r="M585" s="9"/>
      <c r="N585" s="4"/>
      <c r="Q585" s="9"/>
      <c r="S585" s="9"/>
      <c r="T585" s="9"/>
      <c r="X585" s="13"/>
      <c r="Y585" s="9"/>
      <c r="Z585" s="9"/>
      <c r="AB585" s="9"/>
      <c r="AC585" s="9"/>
    </row>
    <row r="586" spans="7:29" ht="12.75" x14ac:dyDescent="0.2">
      <c r="G586" s="4"/>
      <c r="H586" s="4"/>
      <c r="I586" s="4"/>
      <c r="J586" s="5"/>
      <c r="L586" s="6"/>
      <c r="M586" s="9"/>
      <c r="N586" s="4"/>
      <c r="Q586" s="9"/>
      <c r="S586" s="9"/>
      <c r="T586" s="9"/>
      <c r="X586" s="13"/>
      <c r="Y586" s="9"/>
      <c r="Z586" s="9"/>
      <c r="AB586" s="9"/>
      <c r="AC586" s="9"/>
    </row>
    <row r="587" spans="7:29" ht="12.75" x14ac:dyDescent="0.2">
      <c r="G587" s="4"/>
      <c r="H587" s="4"/>
      <c r="I587" s="4"/>
      <c r="J587" s="5"/>
      <c r="L587" s="6"/>
      <c r="M587" s="9"/>
      <c r="N587" s="4"/>
      <c r="Q587" s="9"/>
      <c r="S587" s="9"/>
      <c r="T587" s="9"/>
      <c r="X587" s="13"/>
      <c r="Y587" s="9"/>
      <c r="Z587" s="9"/>
      <c r="AB587" s="9"/>
      <c r="AC587" s="9"/>
    </row>
    <row r="588" spans="7:29" ht="12.75" x14ac:dyDescent="0.2">
      <c r="G588" s="4"/>
      <c r="H588" s="4"/>
      <c r="I588" s="4"/>
      <c r="J588" s="5"/>
      <c r="L588" s="6"/>
      <c r="M588" s="9"/>
      <c r="N588" s="4"/>
      <c r="Q588" s="9"/>
      <c r="S588" s="9"/>
      <c r="T588" s="9"/>
      <c r="X588" s="13"/>
      <c r="Y588" s="9"/>
      <c r="Z588" s="9"/>
      <c r="AB588" s="9"/>
      <c r="AC588" s="9"/>
    </row>
    <row r="589" spans="7:29" ht="12.75" x14ac:dyDescent="0.2">
      <c r="G589" s="4"/>
      <c r="H589" s="4"/>
      <c r="I589" s="4"/>
      <c r="J589" s="5"/>
      <c r="L589" s="6"/>
      <c r="M589" s="9"/>
      <c r="N589" s="4"/>
      <c r="Q589" s="9"/>
      <c r="S589" s="9"/>
      <c r="T589" s="9"/>
      <c r="X589" s="13"/>
      <c r="Y589" s="9"/>
      <c r="Z589" s="9"/>
      <c r="AB589" s="9"/>
      <c r="AC589" s="9"/>
    </row>
    <row r="590" spans="7:29" ht="12.75" x14ac:dyDescent="0.2">
      <c r="G590" s="4"/>
      <c r="H590" s="4"/>
      <c r="I590" s="4"/>
      <c r="J590" s="5"/>
      <c r="L590" s="6"/>
      <c r="M590" s="9"/>
      <c r="N590" s="4"/>
      <c r="Q590" s="9"/>
      <c r="S590" s="9"/>
      <c r="T590" s="9"/>
      <c r="X590" s="13"/>
      <c r="Y590" s="9"/>
      <c r="Z590" s="9"/>
      <c r="AB590" s="9"/>
      <c r="AC590" s="9"/>
    </row>
    <row r="591" spans="7:29" ht="12.75" x14ac:dyDescent="0.2">
      <c r="G591" s="4"/>
      <c r="H591" s="4"/>
      <c r="I591" s="4"/>
      <c r="J591" s="5"/>
      <c r="L591" s="6"/>
      <c r="M591" s="9"/>
      <c r="N591" s="4"/>
      <c r="Q591" s="9"/>
      <c r="S591" s="9"/>
      <c r="T591" s="9"/>
      <c r="X591" s="13"/>
      <c r="Y591" s="9"/>
      <c r="Z591" s="9"/>
      <c r="AB591" s="9"/>
      <c r="AC591" s="9"/>
    </row>
    <row r="592" spans="7:29" ht="12.75" x14ac:dyDescent="0.2">
      <c r="G592" s="4"/>
      <c r="H592" s="4"/>
      <c r="I592" s="4"/>
      <c r="J592" s="5"/>
      <c r="L592" s="6"/>
      <c r="M592" s="9"/>
      <c r="N592" s="4"/>
      <c r="Q592" s="9"/>
      <c r="S592" s="9"/>
      <c r="T592" s="9"/>
      <c r="X592" s="13"/>
      <c r="Y592" s="9"/>
      <c r="Z592" s="9"/>
      <c r="AB592" s="9"/>
      <c r="AC592" s="9"/>
    </row>
    <row r="593" spans="7:29" ht="12.75" x14ac:dyDescent="0.2">
      <c r="G593" s="4"/>
      <c r="H593" s="4"/>
      <c r="I593" s="4"/>
      <c r="J593" s="5"/>
      <c r="L593" s="6"/>
      <c r="M593" s="9"/>
      <c r="N593" s="4"/>
      <c r="Q593" s="9"/>
      <c r="S593" s="9"/>
      <c r="T593" s="9"/>
      <c r="X593" s="13"/>
      <c r="Y593" s="9"/>
      <c r="Z593" s="9"/>
      <c r="AB593" s="9"/>
      <c r="AC593" s="9"/>
    </row>
    <row r="594" spans="7:29" ht="12.75" x14ac:dyDescent="0.2">
      <c r="G594" s="4"/>
      <c r="H594" s="4"/>
      <c r="I594" s="4"/>
      <c r="J594" s="5"/>
      <c r="L594" s="6"/>
      <c r="M594" s="9"/>
      <c r="N594" s="4"/>
      <c r="Q594" s="9"/>
      <c r="S594" s="9"/>
      <c r="T594" s="9"/>
      <c r="X594" s="13"/>
      <c r="Y594" s="9"/>
      <c r="Z594" s="9"/>
      <c r="AB594" s="9"/>
      <c r="AC594" s="9"/>
    </row>
    <row r="595" spans="7:29" ht="12.75" x14ac:dyDescent="0.2">
      <c r="G595" s="4"/>
      <c r="H595" s="4"/>
      <c r="I595" s="4"/>
      <c r="J595" s="5"/>
      <c r="L595" s="6"/>
      <c r="M595" s="9"/>
      <c r="N595" s="4"/>
      <c r="Q595" s="9"/>
      <c r="S595" s="9"/>
      <c r="T595" s="9"/>
      <c r="X595" s="13"/>
      <c r="Y595" s="9"/>
      <c r="Z595" s="9"/>
      <c r="AB595" s="9"/>
      <c r="AC595" s="9"/>
    </row>
    <row r="596" spans="7:29" ht="12.75" x14ac:dyDescent="0.2">
      <c r="G596" s="4"/>
      <c r="H596" s="4"/>
      <c r="I596" s="4"/>
      <c r="J596" s="5"/>
      <c r="L596" s="6"/>
      <c r="M596" s="9"/>
      <c r="N596" s="4"/>
      <c r="Q596" s="9"/>
      <c r="S596" s="9"/>
      <c r="T596" s="9"/>
      <c r="X596" s="13"/>
      <c r="Y596" s="9"/>
      <c r="Z596" s="9"/>
      <c r="AB596" s="9"/>
      <c r="AC596" s="9"/>
    </row>
    <row r="597" spans="7:29" ht="12.75" x14ac:dyDescent="0.2">
      <c r="G597" s="4"/>
      <c r="H597" s="4"/>
      <c r="I597" s="4"/>
      <c r="J597" s="5"/>
      <c r="L597" s="6"/>
      <c r="M597" s="9"/>
      <c r="N597" s="4"/>
      <c r="Q597" s="9"/>
      <c r="S597" s="9"/>
      <c r="T597" s="9"/>
      <c r="X597" s="13"/>
      <c r="Y597" s="9"/>
      <c r="Z597" s="9"/>
      <c r="AB597" s="9"/>
      <c r="AC597" s="9"/>
    </row>
    <row r="598" spans="7:29" ht="12.75" x14ac:dyDescent="0.2">
      <c r="G598" s="4"/>
      <c r="H598" s="4"/>
      <c r="I598" s="4"/>
      <c r="J598" s="5"/>
      <c r="L598" s="6"/>
      <c r="M598" s="9"/>
      <c r="N598" s="4"/>
      <c r="Q598" s="9"/>
      <c r="S598" s="9"/>
      <c r="T598" s="9"/>
      <c r="X598" s="13"/>
      <c r="Y598" s="9"/>
      <c r="Z598" s="9"/>
      <c r="AB598" s="9"/>
      <c r="AC598" s="9"/>
    </row>
    <row r="599" spans="7:29" ht="12.75" x14ac:dyDescent="0.2">
      <c r="G599" s="4"/>
      <c r="H599" s="4"/>
      <c r="I599" s="4"/>
      <c r="J599" s="5"/>
      <c r="L599" s="6"/>
      <c r="M599" s="9"/>
      <c r="N599" s="4"/>
      <c r="Q599" s="9"/>
      <c r="S599" s="9"/>
      <c r="T599" s="9"/>
      <c r="X599" s="13"/>
      <c r="Y599" s="9"/>
      <c r="Z599" s="9"/>
      <c r="AB599" s="9"/>
      <c r="AC599" s="9"/>
    </row>
    <row r="600" spans="7:29" ht="12.75" x14ac:dyDescent="0.2">
      <c r="G600" s="4"/>
      <c r="H600" s="4"/>
      <c r="I600" s="4"/>
      <c r="J600" s="5"/>
      <c r="L600" s="6"/>
      <c r="M600" s="9"/>
      <c r="N600" s="4"/>
      <c r="Q600" s="9"/>
      <c r="S600" s="9"/>
      <c r="T600" s="9"/>
      <c r="X600" s="13"/>
      <c r="Y600" s="9"/>
      <c r="Z600" s="9"/>
      <c r="AB600" s="9"/>
      <c r="AC600" s="9"/>
    </row>
    <row r="601" spans="7:29" ht="12.75" x14ac:dyDescent="0.2">
      <c r="G601" s="4"/>
      <c r="H601" s="4"/>
      <c r="I601" s="4"/>
      <c r="J601" s="5"/>
      <c r="L601" s="6"/>
      <c r="M601" s="9"/>
      <c r="N601" s="4"/>
      <c r="Q601" s="9"/>
      <c r="S601" s="9"/>
      <c r="T601" s="9"/>
      <c r="X601" s="13"/>
      <c r="Y601" s="9"/>
      <c r="Z601" s="9"/>
      <c r="AB601" s="9"/>
      <c r="AC601" s="9"/>
    </row>
    <row r="602" spans="7:29" ht="12.75" x14ac:dyDescent="0.2">
      <c r="G602" s="4"/>
      <c r="H602" s="4"/>
      <c r="I602" s="4"/>
      <c r="J602" s="5"/>
      <c r="L602" s="6"/>
      <c r="M602" s="9"/>
      <c r="N602" s="4"/>
      <c r="Q602" s="9"/>
      <c r="S602" s="9"/>
      <c r="T602" s="9"/>
      <c r="X602" s="13"/>
      <c r="Y602" s="9"/>
      <c r="Z602" s="9"/>
      <c r="AB602" s="9"/>
      <c r="AC602" s="9"/>
    </row>
    <row r="603" spans="7:29" ht="12.75" x14ac:dyDescent="0.2">
      <c r="G603" s="4"/>
      <c r="H603" s="4"/>
      <c r="I603" s="4"/>
      <c r="J603" s="5"/>
      <c r="L603" s="6"/>
      <c r="M603" s="9"/>
      <c r="N603" s="4"/>
      <c r="Q603" s="9"/>
      <c r="S603" s="9"/>
      <c r="T603" s="9"/>
      <c r="X603" s="13"/>
      <c r="Y603" s="9"/>
      <c r="Z603" s="9"/>
      <c r="AB603" s="9"/>
      <c r="AC603" s="9"/>
    </row>
    <row r="604" spans="7:29" ht="12.75" x14ac:dyDescent="0.2">
      <c r="G604" s="4"/>
      <c r="H604" s="4"/>
      <c r="I604" s="4"/>
      <c r="J604" s="5"/>
      <c r="L604" s="6"/>
      <c r="M604" s="9"/>
      <c r="N604" s="4"/>
      <c r="Q604" s="9"/>
      <c r="S604" s="9"/>
      <c r="T604" s="9"/>
      <c r="X604" s="13"/>
      <c r="Y604" s="9"/>
      <c r="Z604" s="9"/>
      <c r="AB604" s="9"/>
      <c r="AC604" s="9"/>
    </row>
    <row r="605" spans="7:29" ht="12.75" x14ac:dyDescent="0.2">
      <c r="G605" s="4"/>
      <c r="H605" s="4"/>
      <c r="I605" s="4"/>
      <c r="J605" s="5"/>
      <c r="L605" s="6"/>
      <c r="M605" s="9"/>
      <c r="N605" s="4"/>
      <c r="Q605" s="9"/>
      <c r="S605" s="9"/>
      <c r="T605" s="9"/>
      <c r="X605" s="13"/>
      <c r="Y605" s="9"/>
      <c r="Z605" s="9"/>
      <c r="AB605" s="9"/>
      <c r="AC605" s="9"/>
    </row>
    <row r="606" spans="7:29" ht="12.75" x14ac:dyDescent="0.2">
      <c r="G606" s="4"/>
      <c r="H606" s="4"/>
      <c r="I606" s="4"/>
      <c r="J606" s="5"/>
      <c r="L606" s="6"/>
      <c r="M606" s="9"/>
      <c r="N606" s="4"/>
      <c r="Q606" s="9"/>
      <c r="S606" s="9"/>
      <c r="T606" s="9"/>
      <c r="X606" s="13"/>
      <c r="Y606" s="9"/>
      <c r="Z606" s="9"/>
      <c r="AB606" s="9"/>
      <c r="AC606" s="9"/>
    </row>
    <row r="607" spans="7:29" ht="12.75" x14ac:dyDescent="0.2">
      <c r="G607" s="4"/>
      <c r="H607" s="4"/>
      <c r="I607" s="4"/>
      <c r="J607" s="5"/>
      <c r="L607" s="6"/>
      <c r="M607" s="9"/>
      <c r="N607" s="4"/>
      <c r="Q607" s="9"/>
      <c r="S607" s="9"/>
      <c r="T607" s="9"/>
      <c r="X607" s="13"/>
      <c r="Y607" s="9"/>
      <c r="Z607" s="9"/>
      <c r="AB607" s="9"/>
      <c r="AC607" s="9"/>
    </row>
    <row r="608" spans="7:29" ht="12.75" x14ac:dyDescent="0.2">
      <c r="G608" s="4"/>
      <c r="H608" s="4"/>
      <c r="I608" s="4"/>
      <c r="J608" s="5"/>
      <c r="L608" s="6"/>
      <c r="M608" s="9"/>
      <c r="N608" s="4"/>
      <c r="Q608" s="9"/>
      <c r="S608" s="9"/>
      <c r="T608" s="9"/>
      <c r="X608" s="13"/>
      <c r="Y608" s="9"/>
      <c r="Z608" s="9"/>
      <c r="AB608" s="9"/>
      <c r="AC608" s="9"/>
    </row>
    <row r="609" spans="7:29" ht="12.75" x14ac:dyDescent="0.2">
      <c r="G609" s="4"/>
      <c r="H609" s="4"/>
      <c r="I609" s="4"/>
      <c r="J609" s="5"/>
      <c r="L609" s="6"/>
      <c r="M609" s="9"/>
      <c r="N609" s="4"/>
      <c r="Q609" s="9"/>
      <c r="S609" s="9"/>
      <c r="T609" s="9"/>
      <c r="X609" s="13"/>
      <c r="Y609" s="9"/>
      <c r="Z609" s="9"/>
      <c r="AB609" s="9"/>
      <c r="AC609" s="9"/>
    </row>
    <row r="610" spans="7:29" ht="12.75" x14ac:dyDescent="0.2">
      <c r="G610" s="4"/>
      <c r="H610" s="4"/>
      <c r="I610" s="4"/>
      <c r="J610" s="5"/>
      <c r="L610" s="6"/>
      <c r="M610" s="9"/>
      <c r="N610" s="4"/>
      <c r="Q610" s="9"/>
      <c r="S610" s="9"/>
      <c r="T610" s="9"/>
      <c r="X610" s="13"/>
      <c r="Y610" s="9"/>
      <c r="Z610" s="9"/>
      <c r="AB610" s="9"/>
      <c r="AC610" s="9"/>
    </row>
    <row r="611" spans="7:29" ht="12.75" x14ac:dyDescent="0.2">
      <c r="G611" s="4"/>
      <c r="H611" s="4"/>
      <c r="I611" s="4"/>
      <c r="J611" s="5"/>
      <c r="L611" s="6"/>
      <c r="M611" s="9"/>
      <c r="N611" s="4"/>
      <c r="Q611" s="9"/>
      <c r="S611" s="9"/>
      <c r="T611" s="9"/>
      <c r="X611" s="13"/>
      <c r="Y611" s="9"/>
      <c r="Z611" s="9"/>
      <c r="AB611" s="9"/>
      <c r="AC611" s="9"/>
    </row>
    <row r="612" spans="7:29" ht="12.75" x14ac:dyDescent="0.2">
      <c r="G612" s="4"/>
      <c r="H612" s="4"/>
      <c r="I612" s="4"/>
      <c r="J612" s="5"/>
      <c r="L612" s="6"/>
      <c r="M612" s="9"/>
      <c r="N612" s="4"/>
      <c r="Q612" s="9"/>
      <c r="S612" s="9"/>
      <c r="T612" s="9"/>
      <c r="X612" s="13"/>
      <c r="Y612" s="9"/>
      <c r="Z612" s="9"/>
      <c r="AB612" s="9"/>
      <c r="AC612" s="9"/>
    </row>
    <row r="613" spans="7:29" ht="12.75" x14ac:dyDescent="0.2">
      <c r="G613" s="4"/>
      <c r="H613" s="4"/>
      <c r="I613" s="4"/>
      <c r="J613" s="5"/>
      <c r="L613" s="6"/>
      <c r="M613" s="9"/>
      <c r="N613" s="4"/>
      <c r="Q613" s="9"/>
      <c r="S613" s="9"/>
      <c r="T613" s="9"/>
      <c r="X613" s="13"/>
      <c r="Y613" s="9"/>
      <c r="Z613" s="9"/>
      <c r="AB613" s="9"/>
      <c r="AC613" s="9"/>
    </row>
    <row r="614" spans="7:29" ht="12.75" x14ac:dyDescent="0.2">
      <c r="G614" s="4"/>
      <c r="H614" s="4"/>
      <c r="I614" s="4"/>
      <c r="J614" s="5"/>
      <c r="L614" s="6"/>
      <c r="M614" s="9"/>
      <c r="N614" s="4"/>
      <c r="Q614" s="9"/>
      <c r="S614" s="9"/>
      <c r="T614" s="9"/>
      <c r="X614" s="13"/>
      <c r="Y614" s="9"/>
      <c r="Z614" s="9"/>
      <c r="AB614" s="9"/>
      <c r="AC614" s="9"/>
    </row>
    <row r="615" spans="7:29" ht="12.75" x14ac:dyDescent="0.2">
      <c r="G615" s="4"/>
      <c r="H615" s="4"/>
      <c r="I615" s="4"/>
      <c r="J615" s="5"/>
      <c r="L615" s="6"/>
      <c r="M615" s="9"/>
      <c r="N615" s="4"/>
      <c r="Q615" s="9"/>
      <c r="S615" s="9"/>
      <c r="T615" s="9"/>
      <c r="X615" s="13"/>
      <c r="Y615" s="9"/>
      <c r="Z615" s="9"/>
      <c r="AB615" s="9"/>
      <c r="AC615" s="9"/>
    </row>
    <row r="616" spans="7:29" ht="12.75" x14ac:dyDescent="0.2">
      <c r="G616" s="4"/>
      <c r="H616" s="4"/>
      <c r="I616" s="4"/>
      <c r="J616" s="5"/>
      <c r="L616" s="6"/>
      <c r="M616" s="9"/>
      <c r="N616" s="4"/>
      <c r="Q616" s="9"/>
      <c r="S616" s="9"/>
      <c r="T616" s="9"/>
      <c r="X616" s="13"/>
      <c r="Y616" s="9"/>
      <c r="Z616" s="9"/>
      <c r="AB616" s="9"/>
      <c r="AC616" s="9"/>
    </row>
    <row r="617" spans="7:29" ht="12.75" x14ac:dyDescent="0.2">
      <c r="G617" s="4"/>
      <c r="H617" s="4"/>
      <c r="I617" s="4"/>
      <c r="J617" s="5"/>
      <c r="L617" s="6"/>
      <c r="M617" s="9"/>
      <c r="N617" s="4"/>
      <c r="Q617" s="9"/>
      <c r="S617" s="9"/>
      <c r="T617" s="9"/>
      <c r="X617" s="13"/>
      <c r="Y617" s="9"/>
      <c r="Z617" s="9"/>
      <c r="AB617" s="9"/>
      <c r="AC617" s="9"/>
    </row>
    <row r="618" spans="7:29" ht="12.75" x14ac:dyDescent="0.2">
      <c r="G618" s="4"/>
      <c r="H618" s="4"/>
      <c r="I618" s="4"/>
      <c r="J618" s="5"/>
      <c r="L618" s="6"/>
      <c r="M618" s="9"/>
      <c r="N618" s="4"/>
      <c r="Q618" s="9"/>
      <c r="S618" s="9"/>
      <c r="T618" s="9"/>
      <c r="X618" s="13"/>
      <c r="Y618" s="9"/>
      <c r="Z618" s="9"/>
      <c r="AB618" s="9"/>
      <c r="AC618" s="9"/>
    </row>
    <row r="619" spans="7:29" ht="12.75" x14ac:dyDescent="0.2">
      <c r="G619" s="4"/>
      <c r="H619" s="4"/>
      <c r="I619" s="4"/>
      <c r="J619" s="5"/>
      <c r="L619" s="6"/>
      <c r="M619" s="9"/>
      <c r="N619" s="4"/>
      <c r="Q619" s="9"/>
      <c r="S619" s="9"/>
      <c r="T619" s="9"/>
      <c r="X619" s="13"/>
      <c r="Y619" s="9"/>
      <c r="Z619" s="9"/>
      <c r="AB619" s="9"/>
      <c r="AC619" s="9"/>
    </row>
    <row r="620" spans="7:29" ht="12.75" x14ac:dyDescent="0.2">
      <c r="G620" s="4"/>
      <c r="H620" s="4"/>
      <c r="I620" s="4"/>
      <c r="J620" s="5"/>
      <c r="L620" s="6"/>
      <c r="M620" s="9"/>
      <c r="N620" s="4"/>
      <c r="Q620" s="9"/>
      <c r="S620" s="9"/>
      <c r="T620" s="9"/>
      <c r="X620" s="13"/>
      <c r="Y620" s="9"/>
      <c r="Z620" s="9"/>
      <c r="AB620" s="9"/>
      <c r="AC620" s="9"/>
    </row>
    <row r="621" spans="7:29" ht="12.75" x14ac:dyDescent="0.2">
      <c r="G621" s="4"/>
      <c r="H621" s="4"/>
      <c r="I621" s="4"/>
      <c r="J621" s="5"/>
      <c r="L621" s="6"/>
      <c r="M621" s="9"/>
      <c r="N621" s="4"/>
      <c r="Q621" s="9"/>
      <c r="S621" s="9"/>
      <c r="T621" s="9"/>
      <c r="X621" s="13"/>
      <c r="Y621" s="9"/>
      <c r="Z621" s="9"/>
      <c r="AB621" s="9"/>
      <c r="AC621" s="9"/>
    </row>
    <row r="622" spans="7:29" ht="12.75" x14ac:dyDescent="0.2">
      <c r="G622" s="4"/>
      <c r="H622" s="4"/>
      <c r="I622" s="4"/>
      <c r="J622" s="5"/>
      <c r="L622" s="6"/>
      <c r="M622" s="9"/>
      <c r="N622" s="4"/>
      <c r="Q622" s="9"/>
      <c r="S622" s="9"/>
      <c r="T622" s="9"/>
      <c r="X622" s="13"/>
      <c r="Y622" s="9"/>
      <c r="Z622" s="9"/>
      <c r="AB622" s="9"/>
      <c r="AC622" s="9"/>
    </row>
    <row r="623" spans="7:29" ht="12.75" x14ac:dyDescent="0.2">
      <c r="G623" s="4"/>
      <c r="H623" s="4"/>
      <c r="I623" s="4"/>
      <c r="J623" s="5"/>
      <c r="L623" s="6"/>
      <c r="M623" s="9"/>
      <c r="N623" s="4"/>
      <c r="Q623" s="9"/>
      <c r="S623" s="9"/>
      <c r="T623" s="9"/>
      <c r="X623" s="13"/>
      <c r="Y623" s="9"/>
      <c r="Z623" s="9"/>
      <c r="AB623" s="9"/>
      <c r="AC623" s="9"/>
    </row>
    <row r="624" spans="7:29" ht="12.75" x14ac:dyDescent="0.2">
      <c r="G624" s="4"/>
      <c r="H624" s="4"/>
      <c r="I624" s="4"/>
      <c r="J624" s="5"/>
      <c r="L624" s="6"/>
      <c r="M624" s="9"/>
      <c r="N624" s="4"/>
      <c r="Q624" s="9"/>
      <c r="S624" s="9"/>
      <c r="T624" s="9"/>
      <c r="X624" s="13"/>
      <c r="Y624" s="9"/>
      <c r="Z624" s="9"/>
      <c r="AB624" s="9"/>
      <c r="AC624" s="9"/>
    </row>
    <row r="625" spans="7:29" ht="12.75" x14ac:dyDescent="0.2">
      <c r="G625" s="4"/>
      <c r="H625" s="4"/>
      <c r="I625" s="4"/>
      <c r="J625" s="5"/>
      <c r="L625" s="6"/>
      <c r="M625" s="9"/>
      <c r="N625" s="4"/>
      <c r="Q625" s="9"/>
      <c r="S625" s="9"/>
      <c r="T625" s="9"/>
      <c r="X625" s="13"/>
      <c r="Y625" s="9"/>
      <c r="Z625" s="9"/>
      <c r="AB625" s="9"/>
      <c r="AC625" s="9"/>
    </row>
    <row r="626" spans="7:29" ht="12.75" x14ac:dyDescent="0.2">
      <c r="G626" s="4"/>
      <c r="H626" s="4"/>
      <c r="I626" s="4"/>
      <c r="J626" s="5"/>
      <c r="L626" s="6"/>
      <c r="M626" s="9"/>
      <c r="N626" s="4"/>
      <c r="Q626" s="9"/>
      <c r="S626" s="9"/>
      <c r="T626" s="9"/>
      <c r="X626" s="13"/>
      <c r="Y626" s="9"/>
      <c r="Z626" s="9"/>
      <c r="AB626" s="9"/>
      <c r="AC626" s="9"/>
    </row>
    <row r="627" spans="7:29" ht="12.75" x14ac:dyDescent="0.2">
      <c r="G627" s="4"/>
      <c r="H627" s="4"/>
      <c r="I627" s="4"/>
      <c r="J627" s="5"/>
      <c r="L627" s="6"/>
      <c r="M627" s="9"/>
      <c r="N627" s="4"/>
      <c r="Q627" s="9"/>
      <c r="S627" s="9"/>
      <c r="T627" s="9"/>
      <c r="X627" s="13"/>
      <c r="Y627" s="9"/>
      <c r="Z627" s="9"/>
      <c r="AB627" s="9"/>
      <c r="AC627" s="9"/>
    </row>
    <row r="628" spans="7:29" ht="12.75" x14ac:dyDescent="0.2">
      <c r="G628" s="4"/>
      <c r="H628" s="4"/>
      <c r="I628" s="4"/>
      <c r="J628" s="5"/>
      <c r="L628" s="6"/>
      <c r="M628" s="9"/>
      <c r="N628" s="4"/>
      <c r="Q628" s="9"/>
      <c r="S628" s="9"/>
      <c r="T628" s="9"/>
      <c r="X628" s="13"/>
      <c r="Y628" s="9"/>
      <c r="Z628" s="9"/>
      <c r="AB628" s="9"/>
      <c r="AC628" s="9"/>
    </row>
    <row r="629" spans="7:29" ht="12.75" x14ac:dyDescent="0.2">
      <c r="G629" s="4"/>
      <c r="H629" s="4"/>
      <c r="I629" s="4"/>
      <c r="J629" s="5"/>
      <c r="L629" s="6"/>
      <c r="M629" s="9"/>
      <c r="N629" s="4"/>
      <c r="Q629" s="9"/>
      <c r="S629" s="9"/>
      <c r="T629" s="9"/>
      <c r="X629" s="13"/>
      <c r="Y629" s="9"/>
      <c r="Z629" s="9"/>
      <c r="AB629" s="9"/>
      <c r="AC629" s="9"/>
    </row>
    <row r="630" spans="7:29" ht="12.75" x14ac:dyDescent="0.2">
      <c r="G630" s="4"/>
      <c r="H630" s="4"/>
      <c r="I630" s="4"/>
      <c r="J630" s="5"/>
      <c r="L630" s="6"/>
      <c r="M630" s="9"/>
      <c r="N630" s="4"/>
      <c r="Q630" s="9"/>
      <c r="S630" s="9"/>
      <c r="T630" s="9"/>
      <c r="X630" s="13"/>
      <c r="Y630" s="9"/>
      <c r="Z630" s="9"/>
      <c r="AB630" s="9"/>
      <c r="AC630" s="9"/>
    </row>
    <row r="631" spans="7:29" ht="12.75" x14ac:dyDescent="0.2">
      <c r="G631" s="4"/>
      <c r="H631" s="4"/>
      <c r="I631" s="4"/>
      <c r="J631" s="5"/>
      <c r="L631" s="6"/>
      <c r="M631" s="9"/>
      <c r="N631" s="4"/>
      <c r="Q631" s="9"/>
      <c r="S631" s="9"/>
      <c r="T631" s="9"/>
      <c r="X631" s="13"/>
      <c r="Y631" s="9"/>
      <c r="Z631" s="9"/>
      <c r="AB631" s="9"/>
      <c r="AC631" s="9"/>
    </row>
    <row r="632" spans="7:29" ht="12.75" x14ac:dyDescent="0.2">
      <c r="G632" s="4"/>
      <c r="H632" s="4"/>
      <c r="I632" s="4"/>
      <c r="J632" s="5"/>
      <c r="L632" s="6"/>
      <c r="M632" s="9"/>
      <c r="N632" s="4"/>
      <c r="Q632" s="9"/>
      <c r="S632" s="9"/>
      <c r="T632" s="9"/>
      <c r="X632" s="13"/>
      <c r="Y632" s="9"/>
      <c r="Z632" s="9"/>
      <c r="AB632" s="9"/>
      <c r="AC632" s="9"/>
    </row>
    <row r="633" spans="7:29" ht="12.75" x14ac:dyDescent="0.2">
      <c r="G633" s="4"/>
      <c r="H633" s="4"/>
      <c r="I633" s="4"/>
      <c r="J633" s="5"/>
      <c r="L633" s="6"/>
      <c r="M633" s="9"/>
      <c r="N633" s="4"/>
      <c r="Q633" s="9"/>
      <c r="S633" s="9"/>
      <c r="T633" s="9"/>
      <c r="X633" s="13"/>
      <c r="Y633" s="9"/>
      <c r="Z633" s="9"/>
      <c r="AB633" s="9"/>
      <c r="AC633" s="9"/>
    </row>
    <row r="634" spans="7:29" ht="12.75" x14ac:dyDescent="0.2">
      <c r="G634" s="4"/>
      <c r="H634" s="4"/>
      <c r="I634" s="4"/>
      <c r="J634" s="5"/>
      <c r="L634" s="6"/>
      <c r="M634" s="9"/>
      <c r="N634" s="4"/>
      <c r="Q634" s="9"/>
      <c r="S634" s="9"/>
      <c r="T634" s="9"/>
      <c r="X634" s="13"/>
      <c r="Y634" s="9"/>
      <c r="Z634" s="9"/>
      <c r="AB634" s="9"/>
      <c r="AC634" s="9"/>
    </row>
    <row r="635" spans="7:29" ht="12.75" x14ac:dyDescent="0.2">
      <c r="G635" s="4"/>
      <c r="H635" s="4"/>
      <c r="I635" s="4"/>
      <c r="J635" s="5"/>
      <c r="L635" s="6"/>
      <c r="M635" s="9"/>
      <c r="N635" s="4"/>
      <c r="Q635" s="9"/>
      <c r="S635" s="9"/>
      <c r="T635" s="9"/>
      <c r="X635" s="13"/>
      <c r="Y635" s="9"/>
      <c r="Z635" s="9"/>
      <c r="AB635" s="9"/>
      <c r="AC635" s="9"/>
    </row>
    <row r="636" spans="7:29" ht="12.75" x14ac:dyDescent="0.2">
      <c r="G636" s="4"/>
      <c r="H636" s="4"/>
      <c r="I636" s="4"/>
      <c r="J636" s="5"/>
      <c r="L636" s="6"/>
      <c r="M636" s="9"/>
      <c r="N636" s="4"/>
      <c r="Q636" s="9"/>
      <c r="S636" s="9"/>
      <c r="T636" s="9"/>
      <c r="X636" s="13"/>
      <c r="Y636" s="9"/>
      <c r="Z636" s="9"/>
      <c r="AB636" s="9"/>
      <c r="AC636" s="9"/>
    </row>
    <row r="637" spans="7:29" ht="12.75" x14ac:dyDescent="0.2">
      <c r="G637" s="4"/>
      <c r="H637" s="4"/>
      <c r="I637" s="4"/>
      <c r="J637" s="5"/>
      <c r="L637" s="6"/>
      <c r="M637" s="9"/>
      <c r="N637" s="4"/>
      <c r="Q637" s="9"/>
      <c r="S637" s="9"/>
      <c r="T637" s="9"/>
      <c r="X637" s="13"/>
      <c r="Y637" s="9"/>
      <c r="Z637" s="9"/>
      <c r="AB637" s="9"/>
      <c r="AC637" s="9"/>
    </row>
    <row r="638" spans="7:29" ht="12.75" x14ac:dyDescent="0.2">
      <c r="G638" s="4"/>
      <c r="H638" s="4"/>
      <c r="I638" s="4"/>
      <c r="J638" s="5"/>
      <c r="L638" s="6"/>
      <c r="M638" s="9"/>
      <c r="N638" s="4"/>
      <c r="Q638" s="9"/>
      <c r="S638" s="9"/>
      <c r="T638" s="9"/>
      <c r="X638" s="13"/>
      <c r="Y638" s="9"/>
      <c r="Z638" s="9"/>
      <c r="AB638" s="9"/>
      <c r="AC638" s="9"/>
    </row>
    <row r="639" spans="7:29" ht="12.75" x14ac:dyDescent="0.2">
      <c r="G639" s="4"/>
      <c r="H639" s="4"/>
      <c r="I639" s="4"/>
      <c r="J639" s="5"/>
      <c r="L639" s="6"/>
      <c r="M639" s="9"/>
      <c r="N639" s="4"/>
      <c r="Q639" s="9"/>
      <c r="S639" s="9"/>
      <c r="T639" s="9"/>
      <c r="X639" s="13"/>
      <c r="Y639" s="9"/>
      <c r="Z639" s="9"/>
      <c r="AB639" s="9"/>
      <c r="AC639" s="9"/>
    </row>
    <row r="640" spans="7:29" ht="12.75" x14ac:dyDescent="0.2">
      <c r="G640" s="4"/>
      <c r="H640" s="4"/>
      <c r="I640" s="4"/>
      <c r="J640" s="5"/>
      <c r="L640" s="6"/>
      <c r="M640" s="9"/>
      <c r="N640" s="4"/>
      <c r="Q640" s="9"/>
      <c r="S640" s="9"/>
      <c r="T640" s="9"/>
      <c r="X640" s="13"/>
      <c r="Y640" s="9"/>
      <c r="Z640" s="9"/>
      <c r="AB640" s="9"/>
      <c r="AC640" s="9"/>
    </row>
    <row r="641" spans="7:29" ht="12.75" x14ac:dyDescent="0.2">
      <c r="G641" s="4"/>
      <c r="H641" s="4"/>
      <c r="I641" s="4"/>
      <c r="J641" s="5"/>
      <c r="L641" s="6"/>
      <c r="M641" s="9"/>
      <c r="N641" s="4"/>
      <c r="Q641" s="9"/>
      <c r="S641" s="9"/>
      <c r="T641" s="9"/>
      <c r="X641" s="13"/>
      <c r="Y641" s="9"/>
      <c r="Z641" s="9"/>
      <c r="AB641" s="9"/>
      <c r="AC641" s="9"/>
    </row>
    <row r="642" spans="7:29" ht="12.75" x14ac:dyDescent="0.2">
      <c r="G642" s="4"/>
      <c r="H642" s="4"/>
      <c r="I642" s="4"/>
      <c r="J642" s="5"/>
      <c r="L642" s="6"/>
      <c r="M642" s="9"/>
      <c r="N642" s="4"/>
      <c r="Q642" s="9"/>
      <c r="S642" s="9"/>
      <c r="T642" s="9"/>
      <c r="X642" s="13"/>
      <c r="Y642" s="9"/>
      <c r="Z642" s="9"/>
      <c r="AB642" s="9"/>
      <c r="AC642" s="9"/>
    </row>
    <row r="643" spans="7:29" ht="12.75" x14ac:dyDescent="0.2">
      <c r="G643" s="4"/>
      <c r="H643" s="4"/>
      <c r="I643" s="4"/>
      <c r="J643" s="5"/>
      <c r="L643" s="6"/>
      <c r="M643" s="9"/>
      <c r="N643" s="4"/>
      <c r="Q643" s="9"/>
      <c r="S643" s="9"/>
      <c r="T643" s="9"/>
      <c r="X643" s="13"/>
      <c r="Y643" s="9"/>
      <c r="Z643" s="9"/>
      <c r="AB643" s="9"/>
      <c r="AC643" s="9"/>
    </row>
    <row r="644" spans="7:29" ht="12.75" x14ac:dyDescent="0.2">
      <c r="G644" s="4"/>
      <c r="H644" s="4"/>
      <c r="I644" s="4"/>
      <c r="J644" s="5"/>
      <c r="L644" s="6"/>
      <c r="M644" s="9"/>
      <c r="N644" s="4"/>
      <c r="Q644" s="9"/>
      <c r="S644" s="9"/>
      <c r="T644" s="9"/>
      <c r="X644" s="13"/>
      <c r="Y644" s="9"/>
      <c r="Z644" s="9"/>
      <c r="AB644" s="9"/>
      <c r="AC644" s="9"/>
    </row>
    <row r="645" spans="7:29" ht="12.75" x14ac:dyDescent="0.2">
      <c r="G645" s="4"/>
      <c r="H645" s="4"/>
      <c r="I645" s="4"/>
      <c r="J645" s="5"/>
      <c r="L645" s="6"/>
      <c r="M645" s="9"/>
      <c r="N645" s="4"/>
      <c r="Q645" s="9"/>
      <c r="S645" s="9"/>
      <c r="T645" s="9"/>
      <c r="X645" s="13"/>
      <c r="Y645" s="9"/>
      <c r="Z645" s="9"/>
      <c r="AB645" s="9"/>
      <c r="AC645" s="9"/>
    </row>
    <row r="646" spans="7:29" ht="12.75" x14ac:dyDescent="0.2">
      <c r="G646" s="4"/>
      <c r="H646" s="4"/>
      <c r="I646" s="4"/>
      <c r="J646" s="5"/>
      <c r="L646" s="6"/>
      <c r="M646" s="9"/>
      <c r="N646" s="4"/>
      <c r="Q646" s="9"/>
      <c r="S646" s="9"/>
      <c r="T646" s="9"/>
      <c r="X646" s="13"/>
      <c r="Y646" s="9"/>
      <c r="Z646" s="9"/>
      <c r="AB646" s="9"/>
      <c r="AC646" s="9"/>
    </row>
    <row r="647" spans="7:29" ht="12.75" x14ac:dyDescent="0.2">
      <c r="G647" s="4"/>
      <c r="H647" s="4"/>
      <c r="I647" s="4"/>
      <c r="J647" s="5"/>
      <c r="L647" s="6"/>
      <c r="M647" s="9"/>
      <c r="N647" s="4"/>
      <c r="Q647" s="9"/>
      <c r="S647" s="9"/>
      <c r="T647" s="9"/>
      <c r="X647" s="13"/>
      <c r="Y647" s="9"/>
      <c r="Z647" s="9"/>
      <c r="AB647" s="9"/>
      <c r="AC647" s="9"/>
    </row>
    <row r="648" spans="7:29" ht="12.75" x14ac:dyDescent="0.2">
      <c r="G648" s="4"/>
      <c r="H648" s="4"/>
      <c r="I648" s="4"/>
      <c r="J648" s="5"/>
      <c r="L648" s="6"/>
      <c r="M648" s="9"/>
      <c r="N648" s="4"/>
      <c r="Q648" s="9"/>
      <c r="S648" s="9"/>
      <c r="T648" s="9"/>
      <c r="X648" s="13"/>
      <c r="Y648" s="9"/>
      <c r="Z648" s="9"/>
      <c r="AB648" s="9"/>
      <c r="AC648" s="9"/>
    </row>
    <row r="649" spans="7:29" ht="12.75" x14ac:dyDescent="0.2">
      <c r="G649" s="4"/>
      <c r="H649" s="4"/>
      <c r="I649" s="4"/>
      <c r="J649" s="5"/>
      <c r="L649" s="6"/>
      <c r="M649" s="9"/>
      <c r="N649" s="4"/>
      <c r="Q649" s="9"/>
      <c r="S649" s="9"/>
      <c r="T649" s="9"/>
      <c r="X649" s="13"/>
      <c r="Y649" s="9"/>
      <c r="Z649" s="9"/>
      <c r="AB649" s="9"/>
      <c r="AC649" s="9"/>
    </row>
    <row r="650" spans="7:29" ht="12.75" x14ac:dyDescent="0.2">
      <c r="G650" s="4"/>
      <c r="H650" s="4"/>
      <c r="I650" s="4"/>
      <c r="J650" s="5"/>
      <c r="L650" s="6"/>
      <c r="M650" s="9"/>
      <c r="N650" s="4"/>
      <c r="Q650" s="9"/>
      <c r="S650" s="9"/>
      <c r="T650" s="9"/>
      <c r="X650" s="13"/>
      <c r="Y650" s="9"/>
      <c r="Z650" s="9"/>
      <c r="AB650" s="9"/>
      <c r="AC650" s="9"/>
    </row>
    <row r="651" spans="7:29" ht="12.75" x14ac:dyDescent="0.2">
      <c r="G651" s="4"/>
      <c r="H651" s="4"/>
      <c r="I651" s="4"/>
      <c r="J651" s="5"/>
      <c r="L651" s="6"/>
      <c r="M651" s="9"/>
      <c r="N651" s="4"/>
      <c r="Q651" s="9"/>
      <c r="S651" s="9"/>
      <c r="T651" s="9"/>
      <c r="X651" s="13"/>
      <c r="Y651" s="9"/>
      <c r="Z651" s="9"/>
      <c r="AB651" s="9"/>
      <c r="AC651" s="9"/>
    </row>
    <row r="652" spans="7:29" ht="12.75" x14ac:dyDescent="0.2">
      <c r="G652" s="4"/>
      <c r="H652" s="4"/>
      <c r="I652" s="4"/>
      <c r="J652" s="5"/>
      <c r="L652" s="6"/>
      <c r="M652" s="9"/>
      <c r="N652" s="4"/>
      <c r="Q652" s="9"/>
      <c r="S652" s="9"/>
      <c r="T652" s="9"/>
      <c r="X652" s="13"/>
      <c r="Y652" s="9"/>
      <c r="Z652" s="9"/>
      <c r="AB652" s="9"/>
      <c r="AC652" s="9"/>
    </row>
    <row r="653" spans="7:29" ht="12.75" x14ac:dyDescent="0.2">
      <c r="G653" s="4"/>
      <c r="H653" s="4"/>
      <c r="I653" s="4"/>
      <c r="J653" s="5"/>
      <c r="L653" s="6"/>
      <c r="M653" s="9"/>
      <c r="N653" s="4"/>
      <c r="Q653" s="9"/>
      <c r="S653" s="9"/>
      <c r="T653" s="9"/>
      <c r="X653" s="13"/>
      <c r="Y653" s="9"/>
      <c r="Z653" s="9"/>
      <c r="AB653" s="9"/>
      <c r="AC653" s="9"/>
    </row>
    <row r="654" spans="7:29" ht="12.75" x14ac:dyDescent="0.2">
      <c r="G654" s="4"/>
      <c r="H654" s="4"/>
      <c r="I654" s="4"/>
      <c r="J654" s="5"/>
      <c r="L654" s="6"/>
      <c r="M654" s="9"/>
      <c r="N654" s="4"/>
      <c r="Q654" s="9"/>
      <c r="S654" s="9"/>
      <c r="T654" s="9"/>
      <c r="X654" s="13"/>
      <c r="Y654" s="9"/>
      <c r="Z654" s="9"/>
      <c r="AB654" s="9"/>
      <c r="AC654" s="9"/>
    </row>
    <row r="655" spans="7:29" ht="12.75" x14ac:dyDescent="0.2">
      <c r="G655" s="4"/>
      <c r="H655" s="4"/>
      <c r="I655" s="4"/>
      <c r="J655" s="5"/>
      <c r="L655" s="6"/>
      <c r="M655" s="9"/>
      <c r="N655" s="4"/>
      <c r="Q655" s="9"/>
      <c r="S655" s="9"/>
      <c r="T655" s="9"/>
      <c r="X655" s="13"/>
      <c r="Y655" s="9"/>
      <c r="Z655" s="9"/>
      <c r="AB655" s="9"/>
      <c r="AC655" s="9"/>
    </row>
    <row r="656" spans="7:29" ht="12.75" x14ac:dyDescent="0.2">
      <c r="G656" s="4"/>
      <c r="H656" s="4"/>
      <c r="I656" s="4"/>
      <c r="J656" s="5"/>
      <c r="L656" s="6"/>
      <c r="M656" s="9"/>
      <c r="N656" s="4"/>
      <c r="Q656" s="9"/>
      <c r="S656" s="9"/>
      <c r="T656" s="9"/>
      <c r="X656" s="13"/>
      <c r="Y656" s="9"/>
      <c r="Z656" s="9"/>
      <c r="AB656" s="9"/>
      <c r="AC656" s="9"/>
    </row>
    <row r="657" spans="7:29" ht="12.75" x14ac:dyDescent="0.2">
      <c r="G657" s="4"/>
      <c r="H657" s="4"/>
      <c r="I657" s="4"/>
      <c r="J657" s="5"/>
      <c r="L657" s="6"/>
      <c r="M657" s="9"/>
      <c r="N657" s="4"/>
      <c r="Q657" s="9"/>
      <c r="S657" s="9"/>
      <c r="T657" s="9"/>
      <c r="X657" s="13"/>
      <c r="Y657" s="9"/>
      <c r="Z657" s="9"/>
      <c r="AB657" s="9"/>
      <c r="AC657" s="9"/>
    </row>
    <row r="658" spans="7:29" ht="12.75" x14ac:dyDescent="0.2">
      <c r="G658" s="4"/>
      <c r="H658" s="4"/>
      <c r="I658" s="4"/>
      <c r="J658" s="5"/>
      <c r="L658" s="6"/>
      <c r="M658" s="9"/>
      <c r="N658" s="4"/>
      <c r="Q658" s="9"/>
      <c r="S658" s="9"/>
      <c r="T658" s="9"/>
      <c r="X658" s="13"/>
      <c r="Y658" s="9"/>
      <c r="Z658" s="9"/>
      <c r="AB658" s="9"/>
      <c r="AC658" s="9"/>
    </row>
    <row r="659" spans="7:29" ht="12.75" x14ac:dyDescent="0.2">
      <c r="G659" s="4"/>
      <c r="H659" s="4"/>
      <c r="I659" s="4"/>
      <c r="J659" s="5"/>
      <c r="L659" s="6"/>
      <c r="M659" s="9"/>
      <c r="N659" s="4"/>
      <c r="Q659" s="9"/>
      <c r="S659" s="9"/>
      <c r="T659" s="9"/>
      <c r="X659" s="13"/>
      <c r="Y659" s="9"/>
      <c r="Z659" s="9"/>
      <c r="AB659" s="9"/>
      <c r="AC659" s="9"/>
    </row>
    <row r="660" spans="7:29" ht="12.75" x14ac:dyDescent="0.2">
      <c r="G660" s="4"/>
      <c r="H660" s="4"/>
      <c r="I660" s="4"/>
      <c r="J660" s="5"/>
      <c r="L660" s="6"/>
      <c r="M660" s="9"/>
      <c r="N660" s="4"/>
      <c r="Q660" s="9"/>
      <c r="S660" s="9"/>
      <c r="T660" s="9"/>
      <c r="X660" s="13"/>
      <c r="Y660" s="9"/>
      <c r="Z660" s="9"/>
      <c r="AB660" s="9"/>
      <c r="AC660" s="9"/>
    </row>
    <row r="661" spans="7:29" ht="12.75" x14ac:dyDescent="0.2">
      <c r="G661" s="4"/>
      <c r="H661" s="4"/>
      <c r="I661" s="4"/>
      <c r="J661" s="5"/>
      <c r="L661" s="6"/>
      <c r="M661" s="9"/>
      <c r="N661" s="4"/>
      <c r="Q661" s="9"/>
      <c r="S661" s="9"/>
      <c r="T661" s="9"/>
      <c r="X661" s="13"/>
      <c r="Y661" s="9"/>
      <c r="Z661" s="9"/>
      <c r="AB661" s="9"/>
      <c r="AC661" s="9"/>
    </row>
    <row r="662" spans="7:29" ht="12.75" x14ac:dyDescent="0.2">
      <c r="G662" s="4"/>
      <c r="H662" s="4"/>
      <c r="I662" s="4"/>
      <c r="J662" s="5"/>
      <c r="L662" s="6"/>
      <c r="M662" s="9"/>
      <c r="N662" s="4"/>
      <c r="Q662" s="9"/>
      <c r="S662" s="9"/>
      <c r="T662" s="9"/>
      <c r="X662" s="13"/>
      <c r="Y662" s="9"/>
      <c r="Z662" s="9"/>
      <c r="AB662" s="9"/>
      <c r="AC662" s="9"/>
    </row>
    <row r="663" spans="7:29" ht="12.75" x14ac:dyDescent="0.2">
      <c r="G663" s="4"/>
      <c r="H663" s="4"/>
      <c r="I663" s="4"/>
      <c r="J663" s="5"/>
      <c r="L663" s="6"/>
      <c r="M663" s="9"/>
      <c r="N663" s="4"/>
      <c r="Q663" s="9"/>
      <c r="S663" s="9"/>
      <c r="T663" s="9"/>
      <c r="X663" s="13"/>
      <c r="Y663" s="9"/>
      <c r="Z663" s="9"/>
      <c r="AB663" s="9"/>
      <c r="AC663" s="9"/>
    </row>
    <row r="664" spans="7:29" ht="12.75" x14ac:dyDescent="0.2">
      <c r="G664" s="4"/>
      <c r="H664" s="4"/>
      <c r="I664" s="4"/>
      <c r="J664" s="5"/>
      <c r="L664" s="6"/>
      <c r="M664" s="9"/>
      <c r="N664" s="4"/>
      <c r="Q664" s="9"/>
      <c r="S664" s="9"/>
      <c r="T664" s="9"/>
      <c r="X664" s="13"/>
      <c r="Y664" s="9"/>
      <c r="Z664" s="9"/>
      <c r="AB664" s="9"/>
      <c r="AC664" s="9"/>
    </row>
    <row r="665" spans="7:29" ht="12.75" x14ac:dyDescent="0.2">
      <c r="G665" s="4"/>
      <c r="H665" s="4"/>
      <c r="I665" s="4"/>
      <c r="J665" s="5"/>
      <c r="L665" s="6"/>
      <c r="M665" s="9"/>
      <c r="N665" s="4"/>
      <c r="Q665" s="9"/>
      <c r="S665" s="9"/>
      <c r="T665" s="9"/>
      <c r="X665" s="13"/>
      <c r="Y665" s="9"/>
      <c r="Z665" s="9"/>
      <c r="AB665" s="9"/>
      <c r="AC665" s="9"/>
    </row>
    <row r="666" spans="7:29" ht="12.75" x14ac:dyDescent="0.2">
      <c r="G666" s="4"/>
      <c r="H666" s="4"/>
      <c r="I666" s="4"/>
      <c r="J666" s="5"/>
      <c r="L666" s="6"/>
      <c r="M666" s="9"/>
      <c r="N666" s="4"/>
      <c r="Q666" s="9"/>
      <c r="S666" s="9"/>
      <c r="T666" s="9"/>
      <c r="X666" s="13"/>
      <c r="Y666" s="9"/>
      <c r="Z666" s="9"/>
      <c r="AB666" s="9"/>
      <c r="AC666" s="9"/>
    </row>
    <row r="667" spans="7:29" ht="12.75" x14ac:dyDescent="0.2">
      <c r="G667" s="4"/>
      <c r="H667" s="4"/>
      <c r="I667" s="4"/>
      <c r="J667" s="5"/>
      <c r="L667" s="6"/>
      <c r="M667" s="9"/>
      <c r="N667" s="4"/>
      <c r="Q667" s="9"/>
      <c r="S667" s="9"/>
      <c r="T667" s="9"/>
      <c r="X667" s="13"/>
      <c r="Y667" s="9"/>
      <c r="Z667" s="9"/>
      <c r="AB667" s="9"/>
      <c r="AC667" s="9"/>
    </row>
    <row r="668" spans="7:29" ht="12.75" x14ac:dyDescent="0.2">
      <c r="G668" s="4"/>
      <c r="H668" s="4"/>
      <c r="I668" s="4"/>
      <c r="J668" s="5"/>
      <c r="L668" s="6"/>
      <c r="M668" s="9"/>
      <c r="N668" s="4"/>
      <c r="Q668" s="9"/>
      <c r="S668" s="9"/>
      <c r="T668" s="9"/>
      <c r="X668" s="13"/>
      <c r="Y668" s="9"/>
      <c r="Z668" s="9"/>
      <c r="AB668" s="9"/>
      <c r="AC668" s="9"/>
    </row>
    <row r="669" spans="7:29" ht="12.75" x14ac:dyDescent="0.2">
      <c r="G669" s="4"/>
      <c r="H669" s="4"/>
      <c r="I669" s="4"/>
      <c r="J669" s="5"/>
      <c r="L669" s="6"/>
      <c r="M669" s="9"/>
      <c r="N669" s="4"/>
      <c r="Q669" s="9"/>
      <c r="S669" s="9"/>
      <c r="T669" s="9"/>
      <c r="X669" s="13"/>
      <c r="Y669" s="9"/>
      <c r="Z669" s="9"/>
      <c r="AB669" s="9"/>
      <c r="AC669" s="9"/>
    </row>
    <row r="670" spans="7:29" ht="12.75" x14ac:dyDescent="0.2">
      <c r="G670" s="4"/>
      <c r="H670" s="4"/>
      <c r="I670" s="4"/>
      <c r="J670" s="5"/>
      <c r="L670" s="6"/>
      <c r="M670" s="9"/>
      <c r="N670" s="4"/>
      <c r="Q670" s="9"/>
      <c r="S670" s="9"/>
      <c r="T670" s="9"/>
      <c r="X670" s="13"/>
      <c r="Y670" s="9"/>
      <c r="Z670" s="9"/>
      <c r="AB670" s="9"/>
      <c r="AC670" s="9"/>
    </row>
    <row r="671" spans="7:29" ht="12.75" x14ac:dyDescent="0.2">
      <c r="G671" s="4"/>
      <c r="H671" s="4"/>
      <c r="I671" s="4"/>
      <c r="J671" s="5"/>
      <c r="L671" s="6"/>
      <c r="M671" s="9"/>
      <c r="N671" s="4"/>
      <c r="Q671" s="9"/>
      <c r="S671" s="9"/>
      <c r="T671" s="9"/>
      <c r="X671" s="13"/>
      <c r="Y671" s="9"/>
      <c r="Z671" s="9"/>
      <c r="AB671" s="9"/>
      <c r="AC671" s="9"/>
    </row>
    <row r="672" spans="7:29" ht="12.75" x14ac:dyDescent="0.2">
      <c r="G672" s="4"/>
      <c r="H672" s="4"/>
      <c r="I672" s="4"/>
      <c r="J672" s="5"/>
      <c r="L672" s="6"/>
      <c r="M672" s="9"/>
      <c r="N672" s="4"/>
      <c r="Q672" s="9"/>
      <c r="S672" s="9"/>
      <c r="T672" s="9"/>
      <c r="X672" s="13"/>
      <c r="Y672" s="9"/>
      <c r="Z672" s="9"/>
      <c r="AB672" s="9"/>
      <c r="AC672" s="9"/>
    </row>
    <row r="673" spans="7:29" ht="12.75" x14ac:dyDescent="0.2">
      <c r="G673" s="4"/>
      <c r="H673" s="4"/>
      <c r="I673" s="4"/>
      <c r="J673" s="5"/>
      <c r="L673" s="6"/>
      <c r="M673" s="9"/>
      <c r="N673" s="4"/>
      <c r="Q673" s="9"/>
      <c r="S673" s="9"/>
      <c r="T673" s="9"/>
      <c r="X673" s="13"/>
      <c r="Y673" s="9"/>
      <c r="Z673" s="9"/>
      <c r="AB673" s="9"/>
      <c r="AC673" s="9"/>
    </row>
    <row r="674" spans="7:29" ht="12.75" x14ac:dyDescent="0.2">
      <c r="G674" s="4"/>
      <c r="H674" s="4"/>
      <c r="I674" s="4"/>
      <c r="J674" s="5"/>
      <c r="L674" s="6"/>
      <c r="M674" s="9"/>
      <c r="N674" s="4"/>
      <c r="Q674" s="9"/>
      <c r="S674" s="9"/>
      <c r="T674" s="9"/>
      <c r="X674" s="13"/>
      <c r="Y674" s="9"/>
      <c r="Z674" s="9"/>
      <c r="AB674" s="9"/>
      <c r="AC674" s="9"/>
    </row>
    <row r="675" spans="7:29" ht="12.75" x14ac:dyDescent="0.2">
      <c r="G675" s="4"/>
      <c r="H675" s="4"/>
      <c r="I675" s="4"/>
      <c r="J675" s="5"/>
      <c r="L675" s="6"/>
      <c r="M675" s="9"/>
      <c r="N675" s="4"/>
      <c r="Q675" s="9"/>
      <c r="S675" s="9"/>
      <c r="T675" s="9"/>
      <c r="X675" s="13"/>
      <c r="Y675" s="9"/>
      <c r="Z675" s="9"/>
      <c r="AB675" s="9"/>
      <c r="AC675" s="9"/>
    </row>
    <row r="676" spans="7:29" ht="12.75" x14ac:dyDescent="0.2">
      <c r="G676" s="4"/>
      <c r="H676" s="4"/>
      <c r="I676" s="4"/>
      <c r="J676" s="5"/>
      <c r="L676" s="6"/>
      <c r="M676" s="9"/>
      <c r="N676" s="4"/>
      <c r="Q676" s="9"/>
      <c r="S676" s="9"/>
      <c r="T676" s="9"/>
      <c r="X676" s="13"/>
      <c r="Y676" s="9"/>
      <c r="Z676" s="9"/>
      <c r="AB676" s="9"/>
      <c r="AC676" s="9"/>
    </row>
    <row r="677" spans="7:29" ht="12.75" x14ac:dyDescent="0.2">
      <c r="G677" s="4"/>
      <c r="H677" s="4"/>
      <c r="I677" s="4"/>
      <c r="J677" s="5"/>
      <c r="L677" s="6"/>
      <c r="M677" s="9"/>
      <c r="N677" s="4"/>
      <c r="Q677" s="9"/>
      <c r="S677" s="9"/>
      <c r="T677" s="9"/>
      <c r="X677" s="13"/>
      <c r="Y677" s="9"/>
      <c r="Z677" s="9"/>
      <c r="AB677" s="9"/>
      <c r="AC677" s="9"/>
    </row>
    <row r="678" spans="7:29" ht="12.75" x14ac:dyDescent="0.2">
      <c r="G678" s="4"/>
      <c r="H678" s="4"/>
      <c r="I678" s="4"/>
      <c r="J678" s="5"/>
      <c r="L678" s="6"/>
      <c r="M678" s="9"/>
      <c r="N678" s="4"/>
      <c r="Q678" s="9"/>
      <c r="S678" s="9"/>
      <c r="T678" s="9"/>
      <c r="X678" s="13"/>
      <c r="Y678" s="9"/>
      <c r="Z678" s="9"/>
      <c r="AB678" s="9"/>
      <c r="AC678" s="9"/>
    </row>
    <row r="679" spans="7:29" ht="12.75" x14ac:dyDescent="0.2">
      <c r="G679" s="4"/>
      <c r="H679" s="4"/>
      <c r="I679" s="4"/>
      <c r="J679" s="5"/>
      <c r="L679" s="6"/>
      <c r="M679" s="9"/>
      <c r="N679" s="4"/>
      <c r="Q679" s="9"/>
      <c r="S679" s="9"/>
      <c r="T679" s="9"/>
      <c r="X679" s="13"/>
      <c r="Y679" s="9"/>
      <c r="Z679" s="9"/>
      <c r="AB679" s="9"/>
      <c r="AC679" s="9"/>
    </row>
    <row r="680" spans="7:29" ht="12.75" x14ac:dyDescent="0.2">
      <c r="G680" s="4"/>
      <c r="H680" s="4"/>
      <c r="I680" s="4"/>
      <c r="J680" s="5"/>
      <c r="L680" s="6"/>
      <c r="M680" s="9"/>
      <c r="N680" s="4"/>
      <c r="Q680" s="9"/>
      <c r="S680" s="9"/>
      <c r="T680" s="9"/>
      <c r="X680" s="13"/>
      <c r="Y680" s="9"/>
      <c r="Z680" s="9"/>
      <c r="AB680" s="9"/>
      <c r="AC680" s="9"/>
    </row>
    <row r="681" spans="7:29" ht="12.75" x14ac:dyDescent="0.2">
      <c r="G681" s="4"/>
      <c r="H681" s="4"/>
      <c r="I681" s="4"/>
      <c r="J681" s="5"/>
      <c r="L681" s="6"/>
      <c r="M681" s="9"/>
      <c r="N681" s="4"/>
      <c r="Q681" s="9"/>
      <c r="S681" s="9"/>
      <c r="T681" s="9"/>
      <c r="X681" s="13"/>
      <c r="Y681" s="9"/>
      <c r="Z681" s="9"/>
      <c r="AB681" s="9"/>
      <c r="AC681" s="9"/>
    </row>
    <row r="682" spans="7:29" ht="12.75" x14ac:dyDescent="0.2">
      <c r="G682" s="4"/>
      <c r="H682" s="4"/>
      <c r="I682" s="4"/>
      <c r="J682" s="5"/>
      <c r="L682" s="6"/>
      <c r="M682" s="9"/>
      <c r="N682" s="4"/>
      <c r="Q682" s="9"/>
      <c r="S682" s="9"/>
      <c r="T682" s="9"/>
      <c r="X682" s="13"/>
      <c r="Y682" s="9"/>
      <c r="Z682" s="9"/>
      <c r="AB682" s="9"/>
      <c r="AC682" s="9"/>
    </row>
    <row r="683" spans="7:29" ht="12.75" x14ac:dyDescent="0.2">
      <c r="G683" s="4"/>
      <c r="H683" s="4"/>
      <c r="I683" s="4"/>
      <c r="J683" s="5"/>
      <c r="L683" s="6"/>
      <c r="M683" s="9"/>
      <c r="N683" s="4"/>
      <c r="Q683" s="9"/>
      <c r="S683" s="9"/>
      <c r="T683" s="9"/>
      <c r="X683" s="13"/>
      <c r="Y683" s="9"/>
      <c r="Z683" s="9"/>
      <c r="AB683" s="9"/>
      <c r="AC683" s="9"/>
    </row>
    <row r="684" spans="7:29" ht="12.75" x14ac:dyDescent="0.2">
      <c r="G684" s="4"/>
      <c r="H684" s="4"/>
      <c r="I684" s="4"/>
      <c r="J684" s="5"/>
      <c r="L684" s="6"/>
      <c r="M684" s="9"/>
      <c r="N684" s="4"/>
      <c r="Q684" s="9"/>
      <c r="S684" s="9"/>
      <c r="T684" s="9"/>
      <c r="X684" s="13"/>
      <c r="Y684" s="9"/>
      <c r="Z684" s="9"/>
      <c r="AB684" s="9"/>
      <c r="AC684" s="9"/>
    </row>
    <row r="685" spans="7:29" ht="12.75" x14ac:dyDescent="0.2">
      <c r="G685" s="4"/>
      <c r="H685" s="4"/>
      <c r="I685" s="4"/>
      <c r="J685" s="5"/>
      <c r="L685" s="6"/>
      <c r="M685" s="9"/>
      <c r="N685" s="4"/>
      <c r="Q685" s="9"/>
      <c r="S685" s="9"/>
      <c r="T685" s="9"/>
      <c r="X685" s="13"/>
      <c r="Y685" s="9"/>
      <c r="Z685" s="9"/>
      <c r="AB685" s="9"/>
      <c r="AC685" s="9"/>
    </row>
    <row r="686" spans="7:29" ht="12.75" x14ac:dyDescent="0.2">
      <c r="G686" s="4"/>
      <c r="H686" s="4"/>
      <c r="I686" s="4"/>
      <c r="J686" s="5"/>
      <c r="L686" s="6"/>
      <c r="M686" s="9"/>
      <c r="N686" s="4"/>
      <c r="Q686" s="9"/>
      <c r="S686" s="9"/>
      <c r="T686" s="9"/>
      <c r="X686" s="13"/>
      <c r="Y686" s="9"/>
      <c r="Z686" s="9"/>
      <c r="AB686" s="9"/>
      <c r="AC686" s="9"/>
    </row>
    <row r="687" spans="7:29" ht="12.75" x14ac:dyDescent="0.2">
      <c r="G687" s="4"/>
      <c r="H687" s="4"/>
      <c r="I687" s="4"/>
      <c r="J687" s="5"/>
      <c r="L687" s="6"/>
      <c r="M687" s="9"/>
      <c r="N687" s="4"/>
      <c r="Q687" s="9"/>
      <c r="S687" s="9"/>
      <c r="T687" s="9"/>
      <c r="X687" s="13"/>
      <c r="Y687" s="9"/>
      <c r="Z687" s="9"/>
      <c r="AB687" s="9"/>
      <c r="AC687" s="9"/>
    </row>
    <row r="688" spans="7:29" ht="12.75" x14ac:dyDescent="0.2">
      <c r="G688" s="4"/>
      <c r="H688" s="4"/>
      <c r="I688" s="4"/>
      <c r="J688" s="5"/>
      <c r="L688" s="6"/>
      <c r="M688" s="9"/>
      <c r="N688" s="4"/>
      <c r="Q688" s="9"/>
      <c r="S688" s="9"/>
      <c r="T688" s="9"/>
      <c r="X688" s="13"/>
      <c r="Y688" s="9"/>
      <c r="Z688" s="9"/>
      <c r="AB688" s="9"/>
      <c r="AC688" s="9"/>
    </row>
    <row r="689" spans="7:29" ht="12.75" x14ac:dyDescent="0.2">
      <c r="G689" s="4"/>
      <c r="H689" s="4"/>
      <c r="I689" s="4"/>
      <c r="J689" s="5"/>
      <c r="L689" s="6"/>
      <c r="M689" s="9"/>
      <c r="N689" s="4"/>
      <c r="Q689" s="9"/>
      <c r="S689" s="9"/>
      <c r="T689" s="9"/>
      <c r="X689" s="13"/>
      <c r="Y689" s="9"/>
      <c r="Z689" s="9"/>
      <c r="AB689" s="9"/>
      <c r="AC689" s="9"/>
    </row>
    <row r="690" spans="7:29" ht="12.75" x14ac:dyDescent="0.2">
      <c r="G690" s="4"/>
      <c r="H690" s="4"/>
      <c r="I690" s="4"/>
      <c r="J690" s="5"/>
      <c r="L690" s="6"/>
      <c r="M690" s="9"/>
      <c r="N690" s="4"/>
      <c r="Q690" s="9"/>
      <c r="S690" s="9"/>
      <c r="T690" s="9"/>
      <c r="X690" s="13"/>
      <c r="Y690" s="9"/>
      <c r="Z690" s="9"/>
      <c r="AB690" s="9"/>
      <c r="AC690" s="9"/>
    </row>
    <row r="691" spans="7:29" ht="12.75" x14ac:dyDescent="0.2">
      <c r="G691" s="4"/>
      <c r="H691" s="4"/>
      <c r="I691" s="4"/>
      <c r="J691" s="5"/>
      <c r="L691" s="6"/>
      <c r="M691" s="9"/>
      <c r="N691" s="4"/>
      <c r="Q691" s="9"/>
      <c r="S691" s="9"/>
      <c r="T691" s="9"/>
      <c r="X691" s="13"/>
      <c r="Y691" s="9"/>
      <c r="Z691" s="9"/>
      <c r="AB691" s="9"/>
      <c r="AC691" s="9"/>
    </row>
    <row r="692" spans="7:29" ht="12.75" x14ac:dyDescent="0.2">
      <c r="G692" s="4"/>
      <c r="H692" s="4"/>
      <c r="I692" s="4"/>
      <c r="J692" s="5"/>
      <c r="L692" s="6"/>
      <c r="M692" s="9"/>
      <c r="N692" s="4"/>
      <c r="Q692" s="9"/>
      <c r="S692" s="9"/>
      <c r="T692" s="9"/>
      <c r="X692" s="13"/>
      <c r="Y692" s="9"/>
      <c r="Z692" s="9"/>
      <c r="AB692" s="9"/>
      <c r="AC692" s="9"/>
    </row>
    <row r="693" spans="7:29" ht="12.75" x14ac:dyDescent="0.2">
      <c r="G693" s="4"/>
      <c r="H693" s="4"/>
      <c r="I693" s="4"/>
      <c r="J693" s="5"/>
      <c r="L693" s="6"/>
      <c r="M693" s="9"/>
      <c r="N693" s="4"/>
      <c r="Q693" s="9"/>
      <c r="S693" s="9"/>
      <c r="T693" s="9"/>
      <c r="X693" s="13"/>
      <c r="Y693" s="9"/>
      <c r="Z693" s="9"/>
      <c r="AB693" s="9"/>
      <c r="AC693" s="9"/>
    </row>
    <row r="694" spans="7:29" ht="12.75" x14ac:dyDescent="0.2">
      <c r="G694" s="4"/>
      <c r="H694" s="4"/>
      <c r="I694" s="4"/>
      <c r="J694" s="5"/>
      <c r="L694" s="6"/>
      <c r="M694" s="9"/>
      <c r="N694" s="4"/>
      <c r="Q694" s="9"/>
      <c r="S694" s="9"/>
      <c r="T694" s="9"/>
      <c r="X694" s="13"/>
      <c r="Y694" s="9"/>
      <c r="Z694" s="9"/>
      <c r="AB694" s="9"/>
      <c r="AC694" s="9"/>
    </row>
    <row r="695" spans="7:29" ht="12.75" x14ac:dyDescent="0.2">
      <c r="G695" s="4"/>
      <c r="H695" s="4"/>
      <c r="I695" s="4"/>
      <c r="J695" s="5"/>
      <c r="L695" s="6"/>
      <c r="M695" s="9"/>
      <c r="N695" s="4"/>
      <c r="Q695" s="9"/>
      <c r="S695" s="9"/>
      <c r="T695" s="9"/>
      <c r="X695" s="13"/>
      <c r="Y695" s="9"/>
      <c r="Z695" s="9"/>
      <c r="AB695" s="9"/>
      <c r="AC695" s="9"/>
    </row>
    <row r="696" spans="7:29" ht="12.75" x14ac:dyDescent="0.2">
      <c r="G696" s="4"/>
      <c r="H696" s="4"/>
      <c r="I696" s="4"/>
      <c r="J696" s="5"/>
      <c r="L696" s="6"/>
      <c r="M696" s="9"/>
      <c r="N696" s="4"/>
      <c r="Q696" s="9"/>
      <c r="S696" s="9"/>
      <c r="T696" s="9"/>
      <c r="X696" s="13"/>
      <c r="Y696" s="9"/>
      <c r="Z696" s="9"/>
      <c r="AB696" s="9"/>
      <c r="AC696" s="9"/>
    </row>
    <row r="697" spans="7:29" ht="12.75" x14ac:dyDescent="0.2">
      <c r="G697" s="4"/>
      <c r="H697" s="4"/>
      <c r="I697" s="4"/>
      <c r="J697" s="5"/>
      <c r="L697" s="6"/>
      <c r="M697" s="9"/>
      <c r="N697" s="4"/>
      <c r="Q697" s="9"/>
      <c r="S697" s="9"/>
      <c r="T697" s="9"/>
      <c r="X697" s="13"/>
      <c r="Y697" s="9"/>
      <c r="Z697" s="9"/>
      <c r="AB697" s="9"/>
      <c r="AC697" s="9"/>
    </row>
    <row r="698" spans="7:29" ht="12.75" x14ac:dyDescent="0.2">
      <c r="G698" s="4"/>
      <c r="H698" s="4"/>
      <c r="I698" s="4"/>
      <c r="J698" s="5"/>
      <c r="L698" s="6"/>
      <c r="M698" s="9"/>
      <c r="N698" s="4"/>
      <c r="Q698" s="9"/>
      <c r="S698" s="9"/>
      <c r="T698" s="9"/>
      <c r="X698" s="13"/>
      <c r="Y698" s="9"/>
      <c r="Z698" s="9"/>
      <c r="AB698" s="9"/>
      <c r="AC698" s="9"/>
    </row>
    <row r="699" spans="7:29" ht="12.75" x14ac:dyDescent="0.2">
      <c r="G699" s="4"/>
      <c r="H699" s="4"/>
      <c r="I699" s="4"/>
      <c r="J699" s="5"/>
      <c r="L699" s="6"/>
      <c r="M699" s="9"/>
      <c r="N699" s="4"/>
      <c r="Q699" s="9"/>
      <c r="S699" s="9"/>
      <c r="T699" s="9"/>
      <c r="X699" s="13"/>
      <c r="Y699" s="9"/>
      <c r="Z699" s="9"/>
      <c r="AB699" s="9"/>
      <c r="AC699" s="9"/>
    </row>
    <row r="700" spans="7:29" ht="12.75" x14ac:dyDescent="0.2">
      <c r="G700" s="4"/>
      <c r="H700" s="4"/>
      <c r="I700" s="4"/>
      <c r="J700" s="5"/>
      <c r="L700" s="6"/>
      <c r="M700" s="9"/>
      <c r="N700" s="4"/>
      <c r="Q700" s="9"/>
      <c r="S700" s="9"/>
      <c r="T700" s="9"/>
      <c r="X700" s="13"/>
      <c r="Y700" s="9"/>
      <c r="Z700" s="9"/>
      <c r="AB700" s="9"/>
      <c r="AC700" s="9"/>
    </row>
    <row r="701" spans="7:29" ht="12.75" x14ac:dyDescent="0.2">
      <c r="G701" s="4"/>
      <c r="H701" s="4"/>
      <c r="I701" s="4"/>
      <c r="J701" s="5"/>
      <c r="L701" s="6"/>
      <c r="M701" s="9"/>
      <c r="N701" s="4"/>
      <c r="Q701" s="9"/>
      <c r="S701" s="9"/>
      <c r="T701" s="9"/>
      <c r="X701" s="13"/>
      <c r="Y701" s="9"/>
      <c r="Z701" s="9"/>
      <c r="AB701" s="9"/>
      <c r="AC701" s="9"/>
    </row>
    <row r="702" spans="7:29" ht="12.75" x14ac:dyDescent="0.2">
      <c r="G702" s="4"/>
      <c r="H702" s="4"/>
      <c r="I702" s="4"/>
      <c r="J702" s="5"/>
      <c r="L702" s="6"/>
      <c r="M702" s="9"/>
      <c r="N702" s="4"/>
      <c r="Q702" s="9"/>
      <c r="S702" s="9"/>
      <c r="T702" s="9"/>
      <c r="X702" s="13"/>
      <c r="Y702" s="9"/>
      <c r="Z702" s="9"/>
      <c r="AB702" s="9"/>
      <c r="AC702" s="9"/>
    </row>
    <row r="703" spans="7:29" ht="12.75" x14ac:dyDescent="0.2">
      <c r="G703" s="4"/>
      <c r="H703" s="4"/>
      <c r="I703" s="4"/>
      <c r="J703" s="5"/>
      <c r="L703" s="6"/>
      <c r="M703" s="9"/>
      <c r="N703" s="4"/>
      <c r="Q703" s="9"/>
      <c r="S703" s="9"/>
      <c r="T703" s="9"/>
      <c r="X703" s="13"/>
      <c r="Y703" s="9"/>
      <c r="Z703" s="9"/>
      <c r="AB703" s="9"/>
      <c r="AC703" s="9"/>
    </row>
    <row r="704" spans="7:29" ht="12.75" x14ac:dyDescent="0.2">
      <c r="G704" s="4"/>
      <c r="H704" s="4"/>
      <c r="I704" s="4"/>
      <c r="J704" s="5"/>
      <c r="L704" s="6"/>
      <c r="M704" s="9"/>
      <c r="N704" s="4"/>
      <c r="Q704" s="9"/>
      <c r="S704" s="9"/>
      <c r="T704" s="9"/>
      <c r="X704" s="13"/>
      <c r="Y704" s="9"/>
      <c r="Z704" s="9"/>
      <c r="AB704" s="9"/>
      <c r="AC704" s="9"/>
    </row>
    <row r="705" spans="7:29" ht="12.75" x14ac:dyDescent="0.2">
      <c r="G705" s="4"/>
      <c r="H705" s="4"/>
      <c r="I705" s="4"/>
      <c r="J705" s="5"/>
      <c r="L705" s="6"/>
      <c r="M705" s="9"/>
      <c r="N705" s="4"/>
      <c r="Q705" s="9"/>
      <c r="S705" s="9"/>
      <c r="T705" s="9"/>
      <c r="X705" s="13"/>
      <c r="Y705" s="9"/>
      <c r="Z705" s="9"/>
      <c r="AB705" s="9"/>
      <c r="AC705" s="9"/>
    </row>
    <row r="706" spans="7:29" ht="12.75" x14ac:dyDescent="0.2">
      <c r="G706" s="4"/>
      <c r="H706" s="4"/>
      <c r="I706" s="4"/>
      <c r="J706" s="5"/>
      <c r="L706" s="6"/>
      <c r="M706" s="9"/>
      <c r="N706" s="4"/>
      <c r="Q706" s="9"/>
      <c r="S706" s="9"/>
      <c r="T706" s="9"/>
      <c r="X706" s="13"/>
      <c r="Y706" s="9"/>
      <c r="Z706" s="9"/>
      <c r="AB706" s="9"/>
      <c r="AC706" s="9"/>
    </row>
    <row r="707" spans="7:29" ht="12.75" x14ac:dyDescent="0.2">
      <c r="G707" s="4"/>
      <c r="H707" s="4"/>
      <c r="I707" s="4"/>
      <c r="J707" s="5"/>
      <c r="L707" s="6"/>
      <c r="M707" s="9"/>
      <c r="N707" s="4"/>
      <c r="Q707" s="9"/>
      <c r="S707" s="9"/>
      <c r="T707" s="9"/>
      <c r="X707" s="13"/>
      <c r="Y707" s="9"/>
      <c r="Z707" s="9"/>
      <c r="AB707" s="9"/>
      <c r="AC707" s="9"/>
    </row>
    <row r="708" spans="7:29" ht="12.75" x14ac:dyDescent="0.2">
      <c r="G708" s="4"/>
      <c r="H708" s="4"/>
      <c r="I708" s="4"/>
      <c r="J708" s="5"/>
      <c r="L708" s="6"/>
      <c r="M708" s="9"/>
      <c r="N708" s="4"/>
      <c r="Q708" s="9"/>
      <c r="S708" s="9"/>
      <c r="T708" s="9"/>
      <c r="X708" s="13"/>
      <c r="Y708" s="9"/>
      <c r="Z708" s="9"/>
      <c r="AB708" s="9"/>
      <c r="AC708" s="9"/>
    </row>
    <row r="709" spans="7:29" ht="12.75" x14ac:dyDescent="0.2">
      <c r="G709" s="4"/>
      <c r="H709" s="4"/>
      <c r="I709" s="4"/>
      <c r="J709" s="5"/>
      <c r="L709" s="6"/>
      <c r="M709" s="9"/>
      <c r="N709" s="4"/>
      <c r="Q709" s="9"/>
      <c r="S709" s="9"/>
      <c r="T709" s="9"/>
      <c r="X709" s="13"/>
      <c r="Y709" s="9"/>
      <c r="Z709" s="9"/>
      <c r="AB709" s="9"/>
      <c r="AC709" s="9"/>
    </row>
    <row r="710" spans="7:29" ht="12.75" x14ac:dyDescent="0.2">
      <c r="G710" s="4"/>
      <c r="H710" s="4"/>
      <c r="I710" s="4"/>
      <c r="J710" s="5"/>
      <c r="L710" s="6"/>
      <c r="M710" s="9"/>
      <c r="N710" s="4"/>
      <c r="Q710" s="9"/>
      <c r="S710" s="9"/>
      <c r="T710" s="9"/>
      <c r="X710" s="13"/>
      <c r="Y710" s="9"/>
      <c r="Z710" s="9"/>
      <c r="AB710" s="9"/>
      <c r="AC710" s="9"/>
    </row>
    <row r="711" spans="7:29" ht="12.75" x14ac:dyDescent="0.2">
      <c r="G711" s="4"/>
      <c r="H711" s="4"/>
      <c r="I711" s="4"/>
      <c r="J711" s="5"/>
      <c r="L711" s="6"/>
      <c r="M711" s="9"/>
      <c r="N711" s="4"/>
      <c r="Q711" s="9"/>
      <c r="S711" s="9"/>
      <c r="T711" s="9"/>
      <c r="X711" s="13"/>
      <c r="Y711" s="9"/>
      <c r="Z711" s="9"/>
      <c r="AB711" s="9"/>
      <c r="AC711" s="9"/>
    </row>
    <row r="712" spans="7:29" ht="12.75" x14ac:dyDescent="0.2">
      <c r="G712" s="4"/>
      <c r="H712" s="4"/>
      <c r="I712" s="4"/>
      <c r="J712" s="5"/>
      <c r="L712" s="6"/>
      <c r="M712" s="9"/>
      <c r="N712" s="4"/>
      <c r="Q712" s="9"/>
      <c r="S712" s="9"/>
      <c r="T712" s="9"/>
      <c r="X712" s="13"/>
      <c r="Y712" s="9"/>
      <c r="Z712" s="9"/>
      <c r="AB712" s="9"/>
      <c r="AC712" s="9"/>
    </row>
    <row r="713" spans="7:29" ht="12.75" x14ac:dyDescent="0.2">
      <c r="G713" s="4"/>
      <c r="H713" s="4"/>
      <c r="I713" s="4"/>
      <c r="J713" s="5"/>
      <c r="L713" s="6"/>
      <c r="M713" s="9"/>
      <c r="N713" s="4"/>
      <c r="Q713" s="9"/>
      <c r="S713" s="9"/>
      <c r="T713" s="9"/>
      <c r="X713" s="13"/>
      <c r="Y713" s="9"/>
      <c r="Z713" s="9"/>
      <c r="AB713" s="9"/>
      <c r="AC713" s="9"/>
    </row>
    <row r="714" spans="7:29" ht="12.75" x14ac:dyDescent="0.2">
      <c r="G714" s="4"/>
      <c r="H714" s="4"/>
      <c r="I714" s="4"/>
      <c r="J714" s="5"/>
      <c r="L714" s="6"/>
      <c r="M714" s="9"/>
      <c r="N714" s="4"/>
      <c r="Q714" s="9"/>
      <c r="S714" s="9"/>
      <c r="T714" s="9"/>
      <c r="X714" s="13"/>
      <c r="Y714" s="9"/>
      <c r="Z714" s="9"/>
      <c r="AB714" s="9"/>
      <c r="AC714" s="9"/>
    </row>
    <row r="715" spans="7:29" ht="12.75" x14ac:dyDescent="0.2">
      <c r="G715" s="4"/>
      <c r="H715" s="4"/>
      <c r="I715" s="4"/>
      <c r="J715" s="5"/>
      <c r="L715" s="6"/>
      <c r="M715" s="9"/>
      <c r="N715" s="4"/>
      <c r="Q715" s="9"/>
      <c r="S715" s="9"/>
      <c r="T715" s="9"/>
      <c r="X715" s="13"/>
      <c r="Y715" s="9"/>
      <c r="Z715" s="9"/>
      <c r="AB715" s="9"/>
      <c r="AC715" s="9"/>
    </row>
    <row r="716" spans="7:29" ht="12.75" x14ac:dyDescent="0.2">
      <c r="G716" s="4"/>
      <c r="H716" s="4"/>
      <c r="I716" s="4"/>
      <c r="J716" s="5"/>
      <c r="L716" s="6"/>
      <c r="M716" s="9"/>
      <c r="N716" s="4"/>
      <c r="Q716" s="9"/>
      <c r="S716" s="9"/>
      <c r="T716" s="9"/>
      <c r="X716" s="13"/>
      <c r="Y716" s="9"/>
      <c r="Z716" s="9"/>
      <c r="AB716" s="9"/>
      <c r="AC716" s="9"/>
    </row>
    <row r="717" spans="7:29" ht="12.75" x14ac:dyDescent="0.2">
      <c r="G717" s="4"/>
      <c r="H717" s="4"/>
      <c r="I717" s="4"/>
      <c r="J717" s="5"/>
      <c r="L717" s="6"/>
      <c r="M717" s="9"/>
      <c r="N717" s="4"/>
      <c r="Q717" s="9"/>
      <c r="S717" s="9"/>
      <c r="T717" s="9"/>
      <c r="X717" s="13"/>
      <c r="Y717" s="9"/>
      <c r="Z717" s="9"/>
      <c r="AB717" s="9"/>
      <c r="AC717" s="9"/>
    </row>
    <row r="718" spans="7:29" ht="12.75" x14ac:dyDescent="0.2">
      <c r="G718" s="4"/>
      <c r="H718" s="4"/>
      <c r="I718" s="4"/>
      <c r="J718" s="5"/>
      <c r="L718" s="6"/>
      <c r="M718" s="9"/>
      <c r="N718" s="4"/>
      <c r="Q718" s="9"/>
      <c r="S718" s="9"/>
      <c r="T718" s="9"/>
      <c r="X718" s="13"/>
      <c r="Y718" s="9"/>
      <c r="Z718" s="9"/>
      <c r="AB718" s="9"/>
      <c r="AC718" s="9"/>
    </row>
    <row r="719" spans="7:29" ht="12.75" x14ac:dyDescent="0.2">
      <c r="G719" s="4"/>
      <c r="H719" s="4"/>
      <c r="I719" s="4"/>
      <c r="J719" s="5"/>
      <c r="L719" s="6"/>
      <c r="M719" s="9"/>
      <c r="N719" s="4"/>
      <c r="Q719" s="9"/>
      <c r="S719" s="9"/>
      <c r="T719" s="9"/>
      <c r="X719" s="13"/>
      <c r="Y719" s="9"/>
      <c r="Z719" s="9"/>
      <c r="AB719" s="9"/>
      <c r="AC719" s="9"/>
    </row>
    <row r="720" spans="7:29" ht="12.75" x14ac:dyDescent="0.2">
      <c r="G720" s="4"/>
      <c r="H720" s="4"/>
      <c r="I720" s="4"/>
      <c r="J720" s="5"/>
      <c r="L720" s="6"/>
      <c r="M720" s="9"/>
      <c r="N720" s="4"/>
      <c r="Q720" s="9"/>
      <c r="S720" s="9"/>
      <c r="T720" s="9"/>
      <c r="X720" s="13"/>
      <c r="Y720" s="9"/>
      <c r="Z720" s="9"/>
      <c r="AB720" s="9"/>
      <c r="AC720" s="9"/>
    </row>
    <row r="721" spans="7:29" ht="12.75" x14ac:dyDescent="0.2">
      <c r="G721" s="4"/>
      <c r="H721" s="4"/>
      <c r="I721" s="4"/>
      <c r="J721" s="5"/>
      <c r="L721" s="6"/>
      <c r="M721" s="9"/>
      <c r="N721" s="4"/>
      <c r="Q721" s="9"/>
      <c r="S721" s="9"/>
      <c r="T721" s="9"/>
      <c r="X721" s="13"/>
      <c r="Y721" s="9"/>
      <c r="Z721" s="9"/>
      <c r="AB721" s="9"/>
      <c r="AC721" s="9"/>
    </row>
    <row r="722" spans="7:29" ht="12.75" x14ac:dyDescent="0.2">
      <c r="G722" s="4"/>
      <c r="H722" s="4"/>
      <c r="I722" s="4"/>
      <c r="J722" s="5"/>
      <c r="L722" s="6"/>
      <c r="M722" s="9"/>
      <c r="N722" s="4"/>
      <c r="Q722" s="9"/>
      <c r="S722" s="9"/>
      <c r="T722" s="9"/>
      <c r="X722" s="13"/>
      <c r="Y722" s="9"/>
      <c r="Z722" s="9"/>
      <c r="AB722" s="9"/>
      <c r="AC722" s="9"/>
    </row>
    <row r="723" spans="7:29" ht="12.75" x14ac:dyDescent="0.2">
      <c r="G723" s="4"/>
      <c r="H723" s="4"/>
      <c r="I723" s="4"/>
      <c r="J723" s="5"/>
      <c r="L723" s="6"/>
      <c r="M723" s="9"/>
      <c r="N723" s="4"/>
      <c r="Q723" s="9"/>
      <c r="S723" s="9"/>
      <c r="T723" s="9"/>
      <c r="X723" s="13"/>
      <c r="Y723" s="9"/>
      <c r="Z723" s="9"/>
      <c r="AB723" s="9"/>
      <c r="AC723" s="9"/>
    </row>
    <row r="724" spans="7:29" ht="12.75" x14ac:dyDescent="0.2">
      <c r="G724" s="4"/>
      <c r="H724" s="4"/>
      <c r="I724" s="4"/>
      <c r="J724" s="5"/>
      <c r="L724" s="6"/>
      <c r="M724" s="9"/>
      <c r="N724" s="4"/>
      <c r="Q724" s="9"/>
      <c r="S724" s="9"/>
      <c r="T724" s="9"/>
      <c r="X724" s="13"/>
      <c r="Y724" s="9"/>
      <c r="Z724" s="9"/>
      <c r="AB724" s="9"/>
      <c r="AC724" s="9"/>
    </row>
    <row r="725" spans="7:29" ht="12.75" x14ac:dyDescent="0.2">
      <c r="G725" s="4"/>
      <c r="H725" s="4"/>
      <c r="I725" s="4"/>
      <c r="J725" s="5"/>
      <c r="L725" s="6"/>
      <c r="M725" s="9"/>
      <c r="N725" s="4"/>
      <c r="Q725" s="9"/>
      <c r="S725" s="9"/>
      <c r="T725" s="9"/>
      <c r="X725" s="13"/>
      <c r="Y725" s="9"/>
      <c r="Z725" s="9"/>
      <c r="AB725" s="9"/>
      <c r="AC725" s="9"/>
    </row>
    <row r="726" spans="7:29" ht="12.75" x14ac:dyDescent="0.2">
      <c r="G726" s="4"/>
      <c r="H726" s="4"/>
      <c r="I726" s="4"/>
      <c r="J726" s="5"/>
      <c r="L726" s="6"/>
      <c r="M726" s="9"/>
      <c r="N726" s="4"/>
      <c r="Q726" s="9"/>
      <c r="S726" s="9"/>
      <c r="T726" s="9"/>
      <c r="X726" s="13"/>
      <c r="Y726" s="9"/>
      <c r="Z726" s="9"/>
      <c r="AB726" s="9"/>
      <c r="AC726" s="9"/>
    </row>
    <row r="727" spans="7:29" ht="12.75" x14ac:dyDescent="0.2">
      <c r="G727" s="4"/>
      <c r="H727" s="4"/>
      <c r="I727" s="4"/>
      <c r="J727" s="5"/>
      <c r="L727" s="6"/>
      <c r="M727" s="9"/>
      <c r="N727" s="4"/>
      <c r="Q727" s="9"/>
      <c r="S727" s="9"/>
      <c r="T727" s="9"/>
      <c r="X727" s="13"/>
      <c r="Y727" s="9"/>
      <c r="Z727" s="9"/>
      <c r="AB727" s="9"/>
      <c r="AC727" s="9"/>
    </row>
    <row r="728" spans="7:29" ht="12.75" x14ac:dyDescent="0.2">
      <c r="G728" s="4"/>
      <c r="H728" s="4"/>
      <c r="I728" s="4"/>
      <c r="J728" s="5"/>
      <c r="L728" s="6"/>
      <c r="M728" s="9"/>
      <c r="N728" s="4"/>
      <c r="Q728" s="9"/>
      <c r="S728" s="9"/>
      <c r="T728" s="9"/>
      <c r="X728" s="13"/>
      <c r="Y728" s="9"/>
      <c r="Z728" s="9"/>
      <c r="AB728" s="9"/>
      <c r="AC728" s="9"/>
    </row>
    <row r="729" spans="7:29" ht="12.75" x14ac:dyDescent="0.2">
      <c r="G729" s="4"/>
      <c r="H729" s="4"/>
      <c r="I729" s="4"/>
      <c r="J729" s="5"/>
      <c r="L729" s="6"/>
      <c r="M729" s="9"/>
      <c r="N729" s="4"/>
      <c r="Q729" s="9"/>
      <c r="S729" s="9"/>
      <c r="T729" s="9"/>
      <c r="X729" s="13"/>
      <c r="Y729" s="9"/>
      <c r="Z729" s="9"/>
      <c r="AB729" s="9"/>
      <c r="AC729" s="9"/>
    </row>
    <row r="730" spans="7:29" ht="12.75" x14ac:dyDescent="0.2">
      <c r="G730" s="4"/>
      <c r="H730" s="4"/>
      <c r="I730" s="4"/>
      <c r="J730" s="5"/>
      <c r="L730" s="6"/>
      <c r="M730" s="9"/>
      <c r="N730" s="4"/>
      <c r="Q730" s="9"/>
      <c r="S730" s="9"/>
      <c r="T730" s="9"/>
      <c r="X730" s="13"/>
      <c r="Y730" s="9"/>
      <c r="Z730" s="9"/>
      <c r="AB730" s="9"/>
      <c r="AC730" s="9"/>
    </row>
    <row r="731" spans="7:29" ht="12.75" x14ac:dyDescent="0.2">
      <c r="G731" s="4"/>
      <c r="H731" s="4"/>
      <c r="I731" s="4"/>
      <c r="J731" s="5"/>
      <c r="L731" s="6"/>
      <c r="M731" s="9"/>
      <c r="N731" s="4"/>
      <c r="Q731" s="9"/>
      <c r="S731" s="9"/>
      <c r="T731" s="9"/>
      <c r="X731" s="13"/>
      <c r="Y731" s="9"/>
      <c r="Z731" s="9"/>
      <c r="AB731" s="9"/>
      <c r="AC731" s="9"/>
    </row>
    <row r="732" spans="7:29" ht="12.75" x14ac:dyDescent="0.2">
      <c r="G732" s="4"/>
      <c r="H732" s="4"/>
      <c r="I732" s="4"/>
      <c r="J732" s="5"/>
      <c r="L732" s="6"/>
      <c r="M732" s="9"/>
      <c r="N732" s="4"/>
      <c r="Q732" s="9"/>
      <c r="S732" s="9"/>
      <c r="T732" s="9"/>
      <c r="X732" s="13"/>
      <c r="Y732" s="9"/>
      <c r="Z732" s="9"/>
      <c r="AB732" s="9"/>
      <c r="AC732" s="9"/>
    </row>
    <row r="733" spans="7:29" ht="12.75" x14ac:dyDescent="0.2">
      <c r="G733" s="4"/>
      <c r="H733" s="4"/>
      <c r="I733" s="4"/>
      <c r="J733" s="5"/>
      <c r="L733" s="6"/>
      <c r="M733" s="9"/>
      <c r="N733" s="4"/>
      <c r="Q733" s="9"/>
      <c r="S733" s="9"/>
      <c r="T733" s="9"/>
      <c r="X733" s="13"/>
      <c r="Y733" s="9"/>
      <c r="Z733" s="9"/>
      <c r="AB733" s="9"/>
      <c r="AC733" s="9"/>
    </row>
    <row r="734" spans="7:29" ht="12.75" x14ac:dyDescent="0.2">
      <c r="G734" s="4"/>
      <c r="H734" s="4"/>
      <c r="I734" s="4"/>
      <c r="J734" s="5"/>
      <c r="L734" s="6"/>
      <c r="M734" s="9"/>
      <c r="N734" s="4"/>
      <c r="Q734" s="9"/>
      <c r="S734" s="9"/>
      <c r="T734" s="9"/>
      <c r="X734" s="13"/>
      <c r="Y734" s="9"/>
      <c r="Z734" s="9"/>
      <c r="AB734" s="9"/>
      <c r="AC734" s="9"/>
    </row>
    <row r="735" spans="7:29" ht="12.75" x14ac:dyDescent="0.2">
      <c r="G735" s="4"/>
      <c r="H735" s="4"/>
      <c r="I735" s="4"/>
      <c r="J735" s="5"/>
      <c r="L735" s="6"/>
      <c r="M735" s="9"/>
      <c r="N735" s="4"/>
      <c r="Q735" s="9"/>
      <c r="S735" s="9"/>
      <c r="T735" s="9"/>
      <c r="X735" s="13"/>
      <c r="Y735" s="9"/>
      <c r="Z735" s="9"/>
      <c r="AB735" s="9"/>
      <c r="AC735" s="9"/>
    </row>
    <row r="736" spans="7:29" ht="12.75" x14ac:dyDescent="0.2">
      <c r="G736" s="4"/>
      <c r="H736" s="4"/>
      <c r="I736" s="4"/>
      <c r="J736" s="5"/>
      <c r="L736" s="6"/>
      <c r="M736" s="9"/>
      <c r="N736" s="4"/>
      <c r="Q736" s="9"/>
      <c r="S736" s="9"/>
      <c r="T736" s="9"/>
      <c r="X736" s="13"/>
      <c r="Y736" s="9"/>
      <c r="Z736" s="9"/>
      <c r="AB736" s="9"/>
      <c r="AC736" s="9"/>
    </row>
    <row r="737" spans="7:29" ht="12.75" x14ac:dyDescent="0.2">
      <c r="G737" s="4"/>
      <c r="H737" s="4"/>
      <c r="I737" s="4"/>
      <c r="J737" s="5"/>
      <c r="L737" s="6"/>
      <c r="M737" s="9"/>
      <c r="N737" s="4"/>
      <c r="Q737" s="9"/>
      <c r="S737" s="9"/>
      <c r="T737" s="9"/>
      <c r="X737" s="13"/>
      <c r="Y737" s="9"/>
      <c r="Z737" s="9"/>
      <c r="AB737" s="9"/>
      <c r="AC737" s="9"/>
    </row>
    <row r="738" spans="7:29" ht="12.75" x14ac:dyDescent="0.2">
      <c r="G738" s="4"/>
      <c r="H738" s="4"/>
      <c r="I738" s="4"/>
      <c r="J738" s="5"/>
      <c r="L738" s="6"/>
      <c r="M738" s="9"/>
      <c r="N738" s="4"/>
      <c r="Q738" s="9"/>
      <c r="S738" s="9"/>
      <c r="T738" s="9"/>
      <c r="X738" s="13"/>
      <c r="Y738" s="9"/>
      <c r="Z738" s="9"/>
      <c r="AB738" s="9"/>
      <c r="AC738" s="9"/>
    </row>
    <row r="739" spans="7:29" ht="12.75" x14ac:dyDescent="0.2">
      <c r="G739" s="4"/>
      <c r="H739" s="4"/>
      <c r="I739" s="4"/>
      <c r="J739" s="5"/>
      <c r="L739" s="6"/>
      <c r="M739" s="9"/>
      <c r="N739" s="4"/>
      <c r="Q739" s="9"/>
      <c r="S739" s="9"/>
      <c r="T739" s="9"/>
      <c r="X739" s="13"/>
      <c r="Y739" s="9"/>
      <c r="Z739" s="9"/>
      <c r="AB739" s="9"/>
      <c r="AC739" s="9"/>
    </row>
    <row r="740" spans="7:29" ht="12.75" x14ac:dyDescent="0.2">
      <c r="G740" s="4"/>
      <c r="H740" s="4"/>
      <c r="I740" s="4"/>
      <c r="J740" s="5"/>
      <c r="L740" s="6"/>
      <c r="M740" s="9"/>
      <c r="N740" s="4"/>
      <c r="Q740" s="9"/>
      <c r="S740" s="9"/>
      <c r="T740" s="9"/>
      <c r="X740" s="13"/>
      <c r="Y740" s="9"/>
      <c r="Z740" s="9"/>
      <c r="AB740" s="9"/>
      <c r="AC740" s="9"/>
    </row>
    <row r="741" spans="7:29" ht="12.75" x14ac:dyDescent="0.2">
      <c r="G741" s="4"/>
      <c r="H741" s="4"/>
      <c r="I741" s="4"/>
      <c r="J741" s="5"/>
      <c r="L741" s="6"/>
      <c r="M741" s="9"/>
      <c r="N741" s="4"/>
      <c r="Q741" s="9"/>
      <c r="S741" s="9"/>
      <c r="T741" s="9"/>
      <c r="X741" s="13"/>
      <c r="Y741" s="9"/>
      <c r="Z741" s="9"/>
      <c r="AB741" s="9"/>
      <c r="AC741" s="9"/>
    </row>
    <row r="742" spans="7:29" ht="12.75" x14ac:dyDescent="0.2">
      <c r="G742" s="4"/>
      <c r="H742" s="4"/>
      <c r="I742" s="4"/>
      <c r="J742" s="5"/>
      <c r="L742" s="6"/>
      <c r="M742" s="9"/>
      <c r="N742" s="4"/>
      <c r="Q742" s="9"/>
      <c r="S742" s="9"/>
      <c r="T742" s="9"/>
      <c r="X742" s="13"/>
      <c r="Y742" s="9"/>
      <c r="Z742" s="9"/>
      <c r="AB742" s="9"/>
      <c r="AC742" s="9"/>
    </row>
    <row r="743" spans="7:29" ht="12.75" x14ac:dyDescent="0.2">
      <c r="G743" s="4"/>
      <c r="H743" s="4"/>
      <c r="I743" s="4"/>
      <c r="J743" s="5"/>
      <c r="L743" s="6"/>
      <c r="M743" s="9"/>
      <c r="N743" s="4"/>
      <c r="Q743" s="9"/>
      <c r="S743" s="9"/>
      <c r="T743" s="9"/>
      <c r="X743" s="13"/>
      <c r="Y743" s="9"/>
      <c r="Z743" s="9"/>
      <c r="AB743" s="9"/>
      <c r="AC743" s="9"/>
    </row>
    <row r="744" spans="7:29" ht="12.75" x14ac:dyDescent="0.2">
      <c r="G744" s="4"/>
      <c r="H744" s="4"/>
      <c r="I744" s="4"/>
      <c r="J744" s="5"/>
      <c r="L744" s="6"/>
      <c r="M744" s="9"/>
      <c r="N744" s="4"/>
      <c r="Q744" s="9"/>
      <c r="S744" s="9"/>
      <c r="T744" s="9"/>
      <c r="X744" s="13"/>
      <c r="Y744" s="9"/>
      <c r="Z744" s="9"/>
      <c r="AB744" s="9"/>
      <c r="AC744" s="9"/>
    </row>
    <row r="745" spans="7:29" ht="12.75" x14ac:dyDescent="0.2">
      <c r="G745" s="4"/>
      <c r="H745" s="4"/>
      <c r="I745" s="4"/>
      <c r="J745" s="5"/>
      <c r="L745" s="6"/>
      <c r="M745" s="9"/>
      <c r="N745" s="4"/>
      <c r="Q745" s="9"/>
      <c r="S745" s="9"/>
      <c r="T745" s="9"/>
      <c r="X745" s="13"/>
      <c r="Y745" s="9"/>
      <c r="Z745" s="9"/>
      <c r="AB745" s="9"/>
      <c r="AC745" s="9"/>
    </row>
    <row r="746" spans="7:29" ht="12.75" x14ac:dyDescent="0.2">
      <c r="G746" s="4"/>
      <c r="H746" s="4"/>
      <c r="I746" s="4"/>
      <c r="J746" s="5"/>
      <c r="L746" s="6"/>
      <c r="M746" s="9"/>
      <c r="N746" s="4"/>
      <c r="Q746" s="9"/>
      <c r="S746" s="9"/>
      <c r="T746" s="9"/>
      <c r="X746" s="13"/>
      <c r="Y746" s="9"/>
      <c r="Z746" s="9"/>
      <c r="AB746" s="9"/>
      <c r="AC746" s="9"/>
    </row>
    <row r="747" spans="7:29" ht="12.75" x14ac:dyDescent="0.2">
      <c r="G747" s="4"/>
      <c r="H747" s="4"/>
      <c r="I747" s="4"/>
      <c r="J747" s="5"/>
      <c r="L747" s="6"/>
      <c r="M747" s="9"/>
      <c r="N747" s="4"/>
      <c r="Q747" s="9"/>
      <c r="S747" s="9"/>
      <c r="T747" s="9"/>
      <c r="X747" s="13"/>
      <c r="Y747" s="9"/>
      <c r="Z747" s="9"/>
      <c r="AB747" s="9"/>
      <c r="AC747" s="9"/>
    </row>
    <row r="748" spans="7:29" ht="12.75" x14ac:dyDescent="0.2">
      <c r="G748" s="4"/>
      <c r="H748" s="4"/>
      <c r="I748" s="4"/>
      <c r="J748" s="5"/>
      <c r="L748" s="6"/>
      <c r="M748" s="9"/>
      <c r="N748" s="4"/>
      <c r="Q748" s="9"/>
      <c r="S748" s="9"/>
      <c r="T748" s="9"/>
      <c r="X748" s="13"/>
      <c r="Y748" s="9"/>
      <c r="Z748" s="9"/>
      <c r="AB748" s="9"/>
      <c r="AC748" s="9"/>
    </row>
    <row r="749" spans="7:29" ht="12.75" x14ac:dyDescent="0.2">
      <c r="G749" s="4"/>
      <c r="H749" s="4"/>
      <c r="I749" s="4"/>
      <c r="J749" s="5"/>
      <c r="L749" s="6"/>
      <c r="M749" s="9"/>
      <c r="N749" s="4"/>
      <c r="Q749" s="9"/>
      <c r="S749" s="9"/>
      <c r="T749" s="9"/>
      <c r="X749" s="13"/>
      <c r="Y749" s="9"/>
      <c r="Z749" s="9"/>
      <c r="AB749" s="9"/>
      <c r="AC749" s="9"/>
    </row>
    <row r="750" spans="7:29" ht="12.75" x14ac:dyDescent="0.2">
      <c r="G750" s="4"/>
      <c r="H750" s="4"/>
      <c r="I750" s="4"/>
      <c r="J750" s="5"/>
      <c r="L750" s="6"/>
      <c r="M750" s="9"/>
      <c r="N750" s="4"/>
      <c r="Q750" s="9"/>
      <c r="S750" s="9"/>
      <c r="T750" s="9"/>
      <c r="X750" s="13"/>
      <c r="Y750" s="9"/>
      <c r="Z750" s="9"/>
      <c r="AB750" s="9"/>
      <c r="AC750" s="9"/>
    </row>
    <row r="751" spans="7:29" ht="12.75" x14ac:dyDescent="0.2">
      <c r="G751" s="4"/>
      <c r="H751" s="4"/>
      <c r="I751" s="4"/>
      <c r="J751" s="5"/>
      <c r="L751" s="6"/>
      <c r="M751" s="9"/>
      <c r="N751" s="4"/>
      <c r="Q751" s="9"/>
      <c r="S751" s="9"/>
      <c r="T751" s="9"/>
      <c r="X751" s="13"/>
      <c r="Y751" s="9"/>
      <c r="Z751" s="9"/>
      <c r="AB751" s="9"/>
      <c r="AC751" s="9"/>
    </row>
    <row r="752" spans="7:29" ht="12.75" x14ac:dyDescent="0.2">
      <c r="G752" s="4"/>
      <c r="H752" s="4"/>
      <c r="I752" s="4"/>
      <c r="J752" s="5"/>
      <c r="L752" s="6"/>
      <c r="M752" s="9"/>
      <c r="N752" s="4"/>
      <c r="Q752" s="9"/>
      <c r="S752" s="9"/>
      <c r="T752" s="9"/>
      <c r="X752" s="13"/>
      <c r="Y752" s="9"/>
      <c r="Z752" s="9"/>
      <c r="AB752" s="9"/>
      <c r="AC752" s="9"/>
    </row>
    <row r="753" spans="7:29" ht="12.75" x14ac:dyDescent="0.2">
      <c r="G753" s="4"/>
      <c r="H753" s="4"/>
      <c r="I753" s="4"/>
      <c r="J753" s="5"/>
      <c r="L753" s="6"/>
      <c r="M753" s="9"/>
      <c r="N753" s="4"/>
      <c r="Q753" s="9"/>
      <c r="S753" s="9"/>
      <c r="T753" s="9"/>
      <c r="X753" s="13"/>
      <c r="Y753" s="9"/>
      <c r="Z753" s="9"/>
      <c r="AB753" s="9"/>
      <c r="AC753" s="9"/>
    </row>
    <row r="754" spans="7:29" ht="12.75" x14ac:dyDescent="0.2">
      <c r="G754" s="4"/>
      <c r="H754" s="4"/>
      <c r="I754" s="4"/>
      <c r="J754" s="5"/>
      <c r="L754" s="6"/>
      <c r="M754" s="9"/>
      <c r="N754" s="4"/>
      <c r="Q754" s="9"/>
      <c r="S754" s="9"/>
      <c r="T754" s="9"/>
      <c r="X754" s="13"/>
      <c r="Y754" s="9"/>
      <c r="Z754" s="9"/>
      <c r="AB754" s="9"/>
      <c r="AC754" s="9"/>
    </row>
    <row r="755" spans="7:29" ht="12.75" x14ac:dyDescent="0.2">
      <c r="G755" s="4"/>
      <c r="H755" s="4"/>
      <c r="I755" s="4"/>
      <c r="J755" s="5"/>
      <c r="L755" s="6"/>
      <c r="M755" s="9"/>
      <c r="N755" s="4"/>
      <c r="Q755" s="9"/>
      <c r="S755" s="9"/>
      <c r="T755" s="9"/>
      <c r="X755" s="13"/>
      <c r="Y755" s="9"/>
      <c r="Z755" s="9"/>
      <c r="AB755" s="9"/>
      <c r="AC755" s="9"/>
    </row>
    <row r="756" spans="7:29" ht="12.75" x14ac:dyDescent="0.2">
      <c r="G756" s="4"/>
      <c r="H756" s="4"/>
      <c r="I756" s="4"/>
      <c r="J756" s="5"/>
      <c r="L756" s="6"/>
      <c r="M756" s="9"/>
      <c r="N756" s="4"/>
      <c r="Q756" s="9"/>
      <c r="S756" s="9"/>
      <c r="T756" s="9"/>
      <c r="X756" s="13"/>
      <c r="Y756" s="9"/>
      <c r="Z756" s="9"/>
      <c r="AB756" s="9"/>
      <c r="AC756" s="9"/>
    </row>
    <row r="757" spans="7:29" ht="12.75" x14ac:dyDescent="0.2">
      <c r="G757" s="4"/>
      <c r="H757" s="4"/>
      <c r="I757" s="4"/>
      <c r="J757" s="5"/>
      <c r="L757" s="6"/>
      <c r="M757" s="9"/>
      <c r="N757" s="4"/>
      <c r="Q757" s="9"/>
      <c r="S757" s="9"/>
      <c r="T757" s="9"/>
      <c r="X757" s="13"/>
      <c r="Y757" s="9"/>
      <c r="Z757" s="9"/>
      <c r="AB757" s="9"/>
      <c r="AC757" s="9"/>
    </row>
    <row r="758" spans="7:29" ht="12.75" x14ac:dyDescent="0.2">
      <c r="G758" s="4"/>
      <c r="H758" s="4"/>
      <c r="I758" s="4"/>
      <c r="J758" s="5"/>
      <c r="L758" s="6"/>
      <c r="M758" s="9"/>
      <c r="N758" s="4"/>
      <c r="Q758" s="9"/>
      <c r="S758" s="9"/>
      <c r="T758" s="9"/>
      <c r="X758" s="13"/>
      <c r="Y758" s="9"/>
      <c r="Z758" s="9"/>
      <c r="AB758" s="9"/>
      <c r="AC758" s="9"/>
    </row>
    <row r="759" spans="7:29" ht="12.75" x14ac:dyDescent="0.2">
      <c r="G759" s="4"/>
      <c r="H759" s="4"/>
      <c r="I759" s="4"/>
      <c r="J759" s="5"/>
      <c r="L759" s="6"/>
      <c r="M759" s="9"/>
      <c r="N759" s="4"/>
      <c r="Q759" s="9"/>
      <c r="S759" s="9"/>
      <c r="T759" s="9"/>
      <c r="X759" s="13"/>
      <c r="Y759" s="9"/>
      <c r="Z759" s="9"/>
      <c r="AB759" s="9"/>
      <c r="AC759" s="9"/>
    </row>
    <row r="760" spans="7:29" ht="12.75" x14ac:dyDescent="0.2">
      <c r="G760" s="4"/>
      <c r="H760" s="4"/>
      <c r="I760" s="4"/>
      <c r="J760" s="5"/>
      <c r="L760" s="6"/>
      <c r="M760" s="9"/>
      <c r="N760" s="4"/>
      <c r="Q760" s="9"/>
      <c r="S760" s="9"/>
      <c r="T760" s="9"/>
      <c r="X760" s="13"/>
      <c r="Y760" s="9"/>
      <c r="Z760" s="9"/>
      <c r="AB760" s="9"/>
      <c r="AC760" s="9"/>
    </row>
    <row r="761" spans="7:29" ht="12.75" x14ac:dyDescent="0.2">
      <c r="G761" s="4"/>
      <c r="H761" s="4"/>
      <c r="I761" s="4"/>
      <c r="J761" s="5"/>
      <c r="L761" s="6"/>
      <c r="M761" s="9"/>
      <c r="N761" s="4"/>
      <c r="Q761" s="9"/>
      <c r="S761" s="9"/>
      <c r="T761" s="9"/>
      <c r="X761" s="13"/>
      <c r="Y761" s="9"/>
      <c r="Z761" s="9"/>
      <c r="AB761" s="9"/>
      <c r="AC761" s="9"/>
    </row>
    <row r="762" spans="7:29" ht="12.75" x14ac:dyDescent="0.2">
      <c r="G762" s="4"/>
      <c r="H762" s="4"/>
      <c r="I762" s="4"/>
      <c r="J762" s="5"/>
      <c r="L762" s="6"/>
      <c r="M762" s="9"/>
      <c r="N762" s="4"/>
      <c r="Q762" s="9"/>
      <c r="S762" s="9"/>
      <c r="T762" s="9"/>
      <c r="X762" s="13"/>
      <c r="Y762" s="9"/>
      <c r="Z762" s="9"/>
      <c r="AB762" s="9"/>
      <c r="AC762" s="9"/>
    </row>
    <row r="763" spans="7:29" ht="12.75" x14ac:dyDescent="0.2">
      <c r="G763" s="4"/>
      <c r="H763" s="4"/>
      <c r="I763" s="4"/>
      <c r="J763" s="5"/>
      <c r="L763" s="6"/>
      <c r="M763" s="9"/>
      <c r="N763" s="4"/>
      <c r="Q763" s="9"/>
      <c r="S763" s="9"/>
      <c r="T763" s="9"/>
      <c r="X763" s="13"/>
      <c r="Y763" s="9"/>
      <c r="Z763" s="9"/>
      <c r="AB763" s="9"/>
      <c r="AC763" s="9"/>
    </row>
    <row r="764" spans="7:29" ht="12.75" x14ac:dyDescent="0.2">
      <c r="G764" s="4"/>
      <c r="H764" s="4"/>
      <c r="I764" s="4"/>
      <c r="J764" s="5"/>
      <c r="L764" s="6"/>
      <c r="M764" s="9"/>
      <c r="N764" s="4"/>
      <c r="Q764" s="9"/>
      <c r="S764" s="9"/>
      <c r="T764" s="9"/>
      <c r="X764" s="13"/>
      <c r="Y764" s="9"/>
      <c r="Z764" s="9"/>
      <c r="AB764" s="9"/>
      <c r="AC764" s="9"/>
    </row>
    <row r="765" spans="7:29" ht="12.75" x14ac:dyDescent="0.2">
      <c r="G765" s="4"/>
      <c r="H765" s="4"/>
      <c r="I765" s="4"/>
      <c r="J765" s="5"/>
      <c r="L765" s="6"/>
      <c r="M765" s="9"/>
      <c r="N765" s="4"/>
      <c r="Q765" s="9"/>
      <c r="S765" s="9"/>
      <c r="T765" s="9"/>
      <c r="X765" s="13"/>
      <c r="Y765" s="9"/>
      <c r="Z765" s="9"/>
      <c r="AB765" s="9"/>
      <c r="AC765" s="9"/>
    </row>
    <row r="766" spans="7:29" ht="12.75" x14ac:dyDescent="0.2">
      <c r="G766" s="4"/>
      <c r="H766" s="4"/>
      <c r="I766" s="4"/>
      <c r="J766" s="5"/>
      <c r="L766" s="6"/>
      <c r="M766" s="9"/>
      <c r="N766" s="4"/>
      <c r="Q766" s="9"/>
      <c r="S766" s="9"/>
      <c r="T766" s="9"/>
      <c r="X766" s="13"/>
      <c r="Y766" s="9"/>
      <c r="Z766" s="9"/>
      <c r="AB766" s="9"/>
      <c r="AC766" s="9"/>
    </row>
    <row r="767" spans="7:29" ht="12.75" x14ac:dyDescent="0.2">
      <c r="G767" s="4"/>
      <c r="H767" s="4"/>
      <c r="I767" s="4"/>
      <c r="J767" s="5"/>
      <c r="L767" s="6"/>
      <c r="M767" s="9"/>
      <c r="N767" s="4"/>
      <c r="Q767" s="9"/>
      <c r="S767" s="9"/>
      <c r="T767" s="9"/>
      <c r="X767" s="13"/>
      <c r="Y767" s="9"/>
      <c r="Z767" s="9"/>
      <c r="AB767" s="9"/>
      <c r="AC767" s="9"/>
    </row>
    <row r="768" spans="7:29" ht="12.75" x14ac:dyDescent="0.2">
      <c r="G768" s="4"/>
      <c r="H768" s="4"/>
      <c r="I768" s="4"/>
      <c r="J768" s="5"/>
      <c r="L768" s="6"/>
      <c r="M768" s="9"/>
      <c r="N768" s="4"/>
      <c r="Q768" s="9"/>
      <c r="S768" s="9"/>
      <c r="T768" s="9"/>
      <c r="X768" s="13"/>
      <c r="Y768" s="9"/>
      <c r="Z768" s="9"/>
      <c r="AB768" s="9"/>
      <c r="AC768" s="9"/>
    </row>
    <row r="769" spans="7:29" ht="12.75" x14ac:dyDescent="0.2">
      <c r="G769" s="4"/>
      <c r="H769" s="4"/>
      <c r="I769" s="4"/>
      <c r="J769" s="5"/>
      <c r="L769" s="6"/>
      <c r="M769" s="9"/>
      <c r="N769" s="4"/>
      <c r="Q769" s="9"/>
      <c r="S769" s="9"/>
      <c r="T769" s="9"/>
      <c r="X769" s="13"/>
      <c r="Y769" s="9"/>
      <c r="Z769" s="9"/>
      <c r="AB769" s="9"/>
      <c r="AC769" s="9"/>
    </row>
    <row r="770" spans="7:29" ht="12.75" x14ac:dyDescent="0.2">
      <c r="G770" s="4"/>
      <c r="H770" s="4"/>
      <c r="I770" s="4"/>
      <c r="J770" s="5"/>
      <c r="L770" s="6"/>
      <c r="M770" s="9"/>
      <c r="N770" s="4"/>
      <c r="Q770" s="9"/>
      <c r="S770" s="9"/>
      <c r="T770" s="9"/>
      <c r="X770" s="13"/>
      <c r="Y770" s="9"/>
      <c r="Z770" s="9"/>
      <c r="AB770" s="9"/>
      <c r="AC770" s="9"/>
    </row>
    <row r="771" spans="7:29" ht="12.75" x14ac:dyDescent="0.2">
      <c r="G771" s="4"/>
      <c r="H771" s="4"/>
      <c r="I771" s="4"/>
      <c r="J771" s="5"/>
      <c r="L771" s="6"/>
      <c r="M771" s="9"/>
      <c r="N771" s="4"/>
      <c r="Q771" s="9"/>
      <c r="S771" s="9"/>
      <c r="T771" s="9"/>
      <c r="X771" s="13"/>
      <c r="Y771" s="9"/>
      <c r="Z771" s="9"/>
      <c r="AB771" s="9"/>
      <c r="AC771" s="9"/>
    </row>
    <row r="772" spans="7:29" ht="12.75" x14ac:dyDescent="0.2">
      <c r="G772" s="4"/>
      <c r="H772" s="4"/>
      <c r="I772" s="4"/>
      <c r="J772" s="5"/>
      <c r="L772" s="6"/>
      <c r="M772" s="9"/>
      <c r="N772" s="4"/>
      <c r="Q772" s="9"/>
      <c r="S772" s="9"/>
      <c r="T772" s="9"/>
      <c r="X772" s="13"/>
      <c r="Y772" s="9"/>
      <c r="Z772" s="9"/>
      <c r="AB772" s="9"/>
      <c r="AC772" s="9"/>
    </row>
    <row r="773" spans="7:29" ht="12.75" x14ac:dyDescent="0.2">
      <c r="G773" s="4"/>
      <c r="H773" s="4"/>
      <c r="I773" s="4"/>
      <c r="J773" s="5"/>
      <c r="L773" s="6"/>
      <c r="M773" s="9"/>
      <c r="N773" s="4"/>
      <c r="Q773" s="9"/>
      <c r="S773" s="9"/>
      <c r="T773" s="9"/>
      <c r="X773" s="13"/>
      <c r="Y773" s="9"/>
      <c r="Z773" s="9"/>
      <c r="AB773" s="9"/>
      <c r="AC773" s="9"/>
    </row>
    <row r="774" spans="7:29" ht="12.75" x14ac:dyDescent="0.2">
      <c r="G774" s="4"/>
      <c r="H774" s="4"/>
      <c r="I774" s="4"/>
      <c r="J774" s="5"/>
      <c r="L774" s="6"/>
      <c r="M774" s="9"/>
      <c r="N774" s="4"/>
      <c r="Q774" s="9"/>
      <c r="S774" s="9"/>
      <c r="T774" s="9"/>
      <c r="X774" s="13"/>
      <c r="Y774" s="9"/>
      <c r="Z774" s="9"/>
      <c r="AB774" s="9"/>
      <c r="AC774" s="9"/>
    </row>
    <row r="775" spans="7:29" ht="12.75" x14ac:dyDescent="0.2">
      <c r="G775" s="4"/>
      <c r="H775" s="4"/>
      <c r="I775" s="4"/>
      <c r="J775" s="5"/>
      <c r="L775" s="6"/>
      <c r="M775" s="9"/>
      <c r="N775" s="4"/>
      <c r="Q775" s="9"/>
      <c r="S775" s="9"/>
      <c r="T775" s="9"/>
      <c r="X775" s="13"/>
      <c r="Y775" s="9"/>
      <c r="Z775" s="9"/>
      <c r="AB775" s="9"/>
      <c r="AC775" s="9"/>
    </row>
    <row r="776" spans="7:29" ht="12.75" x14ac:dyDescent="0.2">
      <c r="G776" s="4"/>
      <c r="H776" s="4"/>
      <c r="I776" s="4"/>
      <c r="J776" s="5"/>
      <c r="L776" s="6"/>
      <c r="M776" s="9"/>
      <c r="N776" s="4"/>
      <c r="Q776" s="9"/>
      <c r="S776" s="9"/>
      <c r="T776" s="9"/>
      <c r="X776" s="13"/>
      <c r="Y776" s="9"/>
      <c r="Z776" s="9"/>
      <c r="AB776" s="9"/>
      <c r="AC776" s="9"/>
    </row>
    <row r="777" spans="7:29" ht="12.75" x14ac:dyDescent="0.2">
      <c r="G777" s="4"/>
      <c r="H777" s="4"/>
      <c r="I777" s="4"/>
      <c r="J777" s="5"/>
      <c r="L777" s="6"/>
      <c r="M777" s="9"/>
      <c r="N777" s="4"/>
      <c r="Q777" s="9"/>
      <c r="S777" s="9"/>
      <c r="T777" s="9"/>
      <c r="X777" s="13"/>
      <c r="Y777" s="9"/>
      <c r="Z777" s="9"/>
      <c r="AB777" s="9"/>
      <c r="AC777" s="9"/>
    </row>
    <row r="778" spans="7:29" ht="12.75" x14ac:dyDescent="0.2">
      <c r="G778" s="4"/>
      <c r="H778" s="4"/>
      <c r="I778" s="4"/>
      <c r="J778" s="5"/>
      <c r="L778" s="6"/>
      <c r="M778" s="9"/>
      <c r="N778" s="4"/>
      <c r="Q778" s="9"/>
      <c r="S778" s="9"/>
      <c r="T778" s="9"/>
      <c r="X778" s="13"/>
      <c r="Y778" s="9"/>
      <c r="Z778" s="9"/>
      <c r="AB778" s="9"/>
      <c r="AC778" s="9"/>
    </row>
    <row r="779" spans="7:29" ht="12.75" x14ac:dyDescent="0.2">
      <c r="G779" s="4"/>
      <c r="H779" s="4"/>
      <c r="I779" s="4"/>
      <c r="J779" s="5"/>
      <c r="L779" s="6"/>
      <c r="M779" s="9"/>
      <c r="N779" s="4"/>
      <c r="Q779" s="9"/>
      <c r="S779" s="9"/>
      <c r="T779" s="9"/>
      <c r="X779" s="13"/>
      <c r="Y779" s="9"/>
      <c r="Z779" s="9"/>
      <c r="AB779" s="9"/>
      <c r="AC779" s="9"/>
    </row>
    <row r="780" spans="7:29" ht="12.75" x14ac:dyDescent="0.2">
      <c r="G780" s="4"/>
      <c r="H780" s="4"/>
      <c r="I780" s="4"/>
      <c r="J780" s="5"/>
      <c r="L780" s="6"/>
      <c r="M780" s="9"/>
      <c r="N780" s="4"/>
      <c r="Q780" s="9"/>
      <c r="S780" s="9"/>
      <c r="T780" s="9"/>
      <c r="X780" s="13"/>
      <c r="Y780" s="9"/>
      <c r="Z780" s="9"/>
      <c r="AB780" s="9"/>
      <c r="AC780" s="9"/>
    </row>
    <row r="781" spans="7:29" ht="12.75" x14ac:dyDescent="0.2">
      <c r="G781" s="4"/>
      <c r="H781" s="4"/>
      <c r="I781" s="4"/>
      <c r="J781" s="5"/>
      <c r="L781" s="6"/>
      <c r="M781" s="9"/>
      <c r="N781" s="4"/>
      <c r="Q781" s="9"/>
      <c r="S781" s="9"/>
      <c r="T781" s="9"/>
      <c r="X781" s="13"/>
      <c r="Y781" s="9"/>
      <c r="Z781" s="9"/>
      <c r="AB781" s="9"/>
      <c r="AC781" s="9"/>
    </row>
    <row r="782" spans="7:29" ht="12.75" x14ac:dyDescent="0.2">
      <c r="G782" s="4"/>
      <c r="H782" s="4"/>
      <c r="I782" s="4"/>
      <c r="J782" s="5"/>
      <c r="L782" s="6"/>
      <c r="M782" s="9"/>
      <c r="N782" s="4"/>
      <c r="Q782" s="9"/>
      <c r="S782" s="9"/>
      <c r="T782" s="9"/>
      <c r="X782" s="13"/>
      <c r="Y782" s="9"/>
      <c r="Z782" s="9"/>
      <c r="AB782" s="9"/>
      <c r="AC782" s="9"/>
    </row>
    <row r="783" spans="7:29" ht="12.75" x14ac:dyDescent="0.2">
      <c r="G783" s="4"/>
      <c r="H783" s="4"/>
      <c r="I783" s="4"/>
      <c r="J783" s="5"/>
      <c r="L783" s="6"/>
      <c r="M783" s="9"/>
      <c r="N783" s="4"/>
      <c r="Q783" s="9"/>
      <c r="S783" s="9"/>
      <c r="T783" s="9"/>
      <c r="X783" s="13"/>
      <c r="Y783" s="9"/>
      <c r="Z783" s="9"/>
      <c r="AB783" s="9"/>
      <c r="AC783" s="9"/>
    </row>
    <row r="784" spans="7:29" ht="12.75" x14ac:dyDescent="0.2">
      <c r="G784" s="4"/>
      <c r="H784" s="4"/>
      <c r="I784" s="4"/>
      <c r="J784" s="5"/>
      <c r="L784" s="6"/>
      <c r="M784" s="9"/>
      <c r="N784" s="4"/>
      <c r="Q784" s="9"/>
      <c r="S784" s="9"/>
      <c r="T784" s="9"/>
      <c r="X784" s="13"/>
      <c r="Y784" s="9"/>
      <c r="Z784" s="9"/>
      <c r="AB784" s="9"/>
      <c r="AC784" s="9"/>
    </row>
    <row r="785" spans="7:29" ht="12.75" x14ac:dyDescent="0.2">
      <c r="G785" s="4"/>
      <c r="H785" s="4"/>
      <c r="I785" s="4"/>
      <c r="J785" s="5"/>
      <c r="L785" s="6"/>
      <c r="M785" s="9"/>
      <c r="N785" s="4"/>
      <c r="Q785" s="9"/>
      <c r="S785" s="9"/>
      <c r="T785" s="9"/>
      <c r="X785" s="13"/>
      <c r="Y785" s="9"/>
      <c r="Z785" s="9"/>
      <c r="AB785" s="9"/>
      <c r="AC785" s="9"/>
    </row>
    <row r="786" spans="7:29" ht="12.75" x14ac:dyDescent="0.2">
      <c r="G786" s="4"/>
      <c r="H786" s="4"/>
      <c r="I786" s="4"/>
      <c r="J786" s="5"/>
      <c r="L786" s="6"/>
      <c r="M786" s="9"/>
      <c r="N786" s="4"/>
      <c r="Q786" s="9"/>
      <c r="S786" s="9"/>
      <c r="T786" s="9"/>
      <c r="X786" s="13"/>
      <c r="Y786" s="9"/>
      <c r="Z786" s="9"/>
      <c r="AB786" s="9"/>
      <c r="AC786" s="9"/>
    </row>
    <row r="787" spans="7:29" ht="12.75" x14ac:dyDescent="0.2">
      <c r="G787" s="4"/>
      <c r="H787" s="4"/>
      <c r="I787" s="4"/>
      <c r="J787" s="5"/>
      <c r="L787" s="6"/>
      <c r="M787" s="9"/>
      <c r="N787" s="4"/>
      <c r="Q787" s="9"/>
      <c r="S787" s="9"/>
      <c r="T787" s="9"/>
      <c r="X787" s="13"/>
      <c r="Y787" s="9"/>
      <c r="Z787" s="9"/>
      <c r="AB787" s="9"/>
      <c r="AC787" s="9"/>
    </row>
    <row r="788" spans="7:29" ht="12.75" x14ac:dyDescent="0.2">
      <c r="G788" s="4"/>
      <c r="H788" s="4"/>
      <c r="I788" s="4"/>
      <c r="J788" s="5"/>
      <c r="L788" s="6"/>
      <c r="M788" s="9"/>
      <c r="N788" s="4"/>
      <c r="Q788" s="9"/>
      <c r="S788" s="9"/>
      <c r="T788" s="9"/>
      <c r="X788" s="13"/>
      <c r="Y788" s="9"/>
      <c r="Z788" s="9"/>
      <c r="AB788" s="9"/>
      <c r="AC788" s="9"/>
    </row>
    <row r="789" spans="7:29" ht="12.75" x14ac:dyDescent="0.2">
      <c r="G789" s="4"/>
      <c r="H789" s="4"/>
      <c r="I789" s="4"/>
      <c r="J789" s="5"/>
      <c r="L789" s="6"/>
      <c r="M789" s="9"/>
      <c r="N789" s="4"/>
      <c r="Q789" s="9"/>
      <c r="S789" s="9"/>
      <c r="T789" s="9"/>
      <c r="X789" s="13"/>
      <c r="Y789" s="9"/>
      <c r="Z789" s="9"/>
      <c r="AB789" s="9"/>
      <c r="AC789" s="9"/>
    </row>
    <row r="790" spans="7:29" ht="12.75" x14ac:dyDescent="0.2">
      <c r="G790" s="4"/>
      <c r="H790" s="4"/>
      <c r="I790" s="4"/>
      <c r="J790" s="5"/>
      <c r="L790" s="6"/>
      <c r="M790" s="9"/>
      <c r="N790" s="4"/>
      <c r="Q790" s="9"/>
      <c r="S790" s="9"/>
      <c r="T790" s="9"/>
      <c r="X790" s="13"/>
      <c r="Y790" s="9"/>
      <c r="Z790" s="9"/>
      <c r="AB790" s="9"/>
      <c r="AC790" s="9"/>
    </row>
    <row r="791" spans="7:29" ht="12.75" x14ac:dyDescent="0.2">
      <c r="G791" s="4"/>
      <c r="H791" s="4"/>
      <c r="I791" s="4"/>
      <c r="J791" s="5"/>
      <c r="L791" s="6"/>
      <c r="M791" s="9"/>
      <c r="N791" s="4"/>
      <c r="Q791" s="9"/>
      <c r="S791" s="9"/>
      <c r="T791" s="9"/>
      <c r="X791" s="13"/>
      <c r="Y791" s="9"/>
      <c r="Z791" s="9"/>
      <c r="AB791" s="9"/>
      <c r="AC791" s="9"/>
    </row>
    <row r="792" spans="7:29" ht="12.75" x14ac:dyDescent="0.2">
      <c r="G792" s="4"/>
      <c r="H792" s="4"/>
      <c r="I792" s="4"/>
      <c r="J792" s="5"/>
      <c r="L792" s="6"/>
      <c r="M792" s="9"/>
      <c r="N792" s="4"/>
      <c r="Q792" s="9"/>
      <c r="S792" s="9"/>
      <c r="T792" s="9"/>
      <c r="X792" s="13"/>
      <c r="Y792" s="9"/>
      <c r="Z792" s="9"/>
      <c r="AB792" s="9"/>
      <c r="AC792" s="9"/>
    </row>
    <row r="793" spans="7:29" ht="12.75" x14ac:dyDescent="0.2">
      <c r="G793" s="4"/>
      <c r="H793" s="4"/>
      <c r="I793" s="4"/>
      <c r="J793" s="5"/>
      <c r="L793" s="6"/>
      <c r="M793" s="9"/>
      <c r="N793" s="4"/>
      <c r="Q793" s="9"/>
      <c r="S793" s="9"/>
      <c r="T793" s="9"/>
      <c r="X793" s="13"/>
      <c r="Y793" s="9"/>
      <c r="Z793" s="9"/>
      <c r="AB793" s="9"/>
      <c r="AC793" s="9"/>
    </row>
    <row r="794" spans="7:29" ht="12.75" x14ac:dyDescent="0.2">
      <c r="G794" s="4"/>
      <c r="H794" s="4"/>
      <c r="I794" s="4"/>
      <c r="J794" s="5"/>
      <c r="L794" s="6"/>
      <c r="M794" s="9"/>
      <c r="N794" s="4"/>
      <c r="Q794" s="9"/>
      <c r="S794" s="9"/>
      <c r="T794" s="9"/>
      <c r="X794" s="13"/>
      <c r="Y794" s="9"/>
      <c r="Z794" s="9"/>
      <c r="AB794" s="9"/>
      <c r="AC794" s="9"/>
    </row>
    <row r="795" spans="7:29" ht="12.75" x14ac:dyDescent="0.2">
      <c r="G795" s="4"/>
      <c r="H795" s="4"/>
      <c r="I795" s="4"/>
      <c r="J795" s="5"/>
      <c r="L795" s="6"/>
      <c r="M795" s="9"/>
      <c r="N795" s="4"/>
      <c r="Q795" s="9"/>
      <c r="S795" s="9"/>
      <c r="T795" s="9"/>
      <c r="X795" s="13"/>
      <c r="Y795" s="9"/>
      <c r="Z795" s="9"/>
      <c r="AB795" s="9"/>
      <c r="AC795" s="9"/>
    </row>
    <row r="796" spans="7:29" ht="12.75" x14ac:dyDescent="0.2">
      <c r="G796" s="4"/>
      <c r="H796" s="4"/>
      <c r="I796" s="4"/>
      <c r="J796" s="5"/>
      <c r="L796" s="6"/>
      <c r="M796" s="9"/>
      <c r="N796" s="4"/>
      <c r="Q796" s="9"/>
      <c r="S796" s="9"/>
      <c r="T796" s="9"/>
      <c r="X796" s="13"/>
      <c r="Y796" s="9"/>
      <c r="Z796" s="9"/>
      <c r="AB796" s="9"/>
      <c r="AC796" s="9"/>
    </row>
    <row r="797" spans="7:29" ht="12.75" x14ac:dyDescent="0.2">
      <c r="G797" s="4"/>
      <c r="H797" s="4"/>
      <c r="I797" s="4"/>
      <c r="J797" s="5"/>
      <c r="L797" s="6"/>
      <c r="M797" s="9"/>
      <c r="N797" s="4"/>
      <c r="Q797" s="9"/>
      <c r="S797" s="9"/>
      <c r="T797" s="9"/>
      <c r="X797" s="13"/>
      <c r="Y797" s="9"/>
      <c r="Z797" s="9"/>
      <c r="AB797" s="9"/>
      <c r="AC797" s="9"/>
    </row>
    <row r="798" spans="7:29" ht="12.75" x14ac:dyDescent="0.2">
      <c r="G798" s="4"/>
      <c r="H798" s="4"/>
      <c r="I798" s="4"/>
      <c r="J798" s="5"/>
      <c r="L798" s="6"/>
      <c r="M798" s="9"/>
      <c r="N798" s="4"/>
      <c r="Q798" s="9"/>
      <c r="S798" s="9"/>
      <c r="T798" s="9"/>
      <c r="X798" s="13"/>
      <c r="Y798" s="9"/>
      <c r="Z798" s="9"/>
      <c r="AB798" s="9"/>
      <c r="AC798" s="9"/>
    </row>
    <row r="799" spans="7:29" ht="12.75" x14ac:dyDescent="0.2">
      <c r="G799" s="4"/>
      <c r="H799" s="4"/>
      <c r="I799" s="4"/>
      <c r="J799" s="5"/>
      <c r="L799" s="6"/>
      <c r="M799" s="9"/>
      <c r="N799" s="4"/>
      <c r="Q799" s="9"/>
      <c r="S799" s="9"/>
      <c r="T799" s="9"/>
      <c r="X799" s="13"/>
      <c r="Y799" s="9"/>
      <c r="Z799" s="9"/>
      <c r="AB799" s="9"/>
      <c r="AC799" s="9"/>
    </row>
    <row r="800" spans="7:29" ht="12.75" x14ac:dyDescent="0.2">
      <c r="G800" s="4"/>
      <c r="H800" s="4"/>
      <c r="I800" s="4"/>
      <c r="J800" s="5"/>
      <c r="L800" s="6"/>
      <c r="M800" s="9"/>
      <c r="N800" s="4"/>
      <c r="Q800" s="9"/>
      <c r="S800" s="9"/>
      <c r="T800" s="9"/>
      <c r="X800" s="13"/>
      <c r="Y800" s="9"/>
      <c r="Z800" s="9"/>
      <c r="AB800" s="9"/>
      <c r="AC800" s="9"/>
    </row>
    <row r="801" spans="7:29" ht="12.75" x14ac:dyDescent="0.2">
      <c r="G801" s="4"/>
      <c r="H801" s="4"/>
      <c r="I801" s="4"/>
      <c r="J801" s="5"/>
      <c r="L801" s="6"/>
      <c r="M801" s="9"/>
      <c r="N801" s="4"/>
      <c r="Q801" s="9"/>
      <c r="S801" s="9"/>
      <c r="T801" s="9"/>
      <c r="X801" s="13"/>
      <c r="Y801" s="9"/>
      <c r="Z801" s="9"/>
      <c r="AB801" s="9"/>
      <c r="AC801" s="9"/>
    </row>
    <row r="802" spans="7:29" ht="12.75" x14ac:dyDescent="0.2">
      <c r="G802" s="4"/>
      <c r="H802" s="4"/>
      <c r="I802" s="4"/>
      <c r="J802" s="5"/>
      <c r="L802" s="6"/>
      <c r="M802" s="9"/>
      <c r="N802" s="4"/>
      <c r="Q802" s="9"/>
      <c r="S802" s="9"/>
      <c r="T802" s="9"/>
      <c r="X802" s="13"/>
      <c r="Y802" s="9"/>
      <c r="Z802" s="9"/>
      <c r="AB802" s="9"/>
      <c r="AC802" s="9"/>
    </row>
    <row r="803" spans="7:29" ht="12.75" x14ac:dyDescent="0.2">
      <c r="G803" s="4"/>
      <c r="H803" s="4"/>
      <c r="I803" s="4"/>
      <c r="J803" s="5"/>
      <c r="L803" s="6"/>
      <c r="M803" s="9"/>
      <c r="N803" s="4"/>
      <c r="Q803" s="9"/>
      <c r="S803" s="9"/>
      <c r="T803" s="9"/>
      <c r="X803" s="13"/>
      <c r="Y803" s="9"/>
      <c r="Z803" s="9"/>
      <c r="AB803" s="9"/>
      <c r="AC803" s="9"/>
    </row>
    <row r="804" spans="7:29" ht="12.75" x14ac:dyDescent="0.2">
      <c r="G804" s="4"/>
      <c r="H804" s="4"/>
      <c r="I804" s="4"/>
      <c r="J804" s="5"/>
      <c r="L804" s="6"/>
      <c r="M804" s="9"/>
      <c r="N804" s="4"/>
      <c r="Q804" s="9"/>
      <c r="S804" s="9"/>
      <c r="T804" s="9"/>
      <c r="X804" s="13"/>
      <c r="Y804" s="9"/>
      <c r="Z804" s="9"/>
      <c r="AB804" s="9"/>
      <c r="AC804" s="9"/>
    </row>
    <row r="805" spans="7:29" ht="12.75" x14ac:dyDescent="0.2">
      <c r="G805" s="4"/>
      <c r="H805" s="4"/>
      <c r="I805" s="4"/>
      <c r="J805" s="5"/>
      <c r="L805" s="6"/>
      <c r="M805" s="9"/>
      <c r="N805" s="4"/>
      <c r="Q805" s="9"/>
      <c r="S805" s="9"/>
      <c r="T805" s="9"/>
      <c r="X805" s="13"/>
      <c r="Y805" s="9"/>
      <c r="Z805" s="9"/>
      <c r="AB805" s="9"/>
      <c r="AC805" s="9"/>
    </row>
    <row r="806" spans="7:29" ht="12.75" x14ac:dyDescent="0.2">
      <c r="G806" s="4"/>
      <c r="H806" s="4"/>
      <c r="I806" s="4"/>
      <c r="J806" s="5"/>
      <c r="L806" s="6"/>
      <c r="M806" s="9"/>
      <c r="N806" s="4"/>
      <c r="Q806" s="9"/>
      <c r="S806" s="9"/>
      <c r="T806" s="9"/>
      <c r="X806" s="13"/>
      <c r="Y806" s="9"/>
      <c r="Z806" s="9"/>
      <c r="AB806" s="9"/>
      <c r="AC806" s="9"/>
    </row>
    <row r="807" spans="7:29" ht="12.75" x14ac:dyDescent="0.2">
      <c r="G807" s="4"/>
      <c r="H807" s="4"/>
      <c r="I807" s="4"/>
      <c r="J807" s="5"/>
      <c r="L807" s="6"/>
      <c r="M807" s="9"/>
      <c r="N807" s="4"/>
      <c r="Q807" s="9"/>
      <c r="S807" s="9"/>
      <c r="T807" s="9"/>
      <c r="X807" s="13"/>
      <c r="Y807" s="9"/>
      <c r="Z807" s="9"/>
      <c r="AB807" s="9"/>
      <c r="AC807" s="9"/>
    </row>
    <row r="808" spans="7:29" ht="12.75" x14ac:dyDescent="0.2">
      <c r="G808" s="4"/>
      <c r="H808" s="4"/>
      <c r="I808" s="4"/>
      <c r="J808" s="5"/>
      <c r="L808" s="6"/>
      <c r="M808" s="9"/>
      <c r="N808" s="4"/>
      <c r="Q808" s="9"/>
      <c r="S808" s="9"/>
      <c r="T808" s="9"/>
      <c r="X808" s="13"/>
      <c r="Y808" s="9"/>
      <c r="Z808" s="9"/>
      <c r="AB808" s="9"/>
      <c r="AC808" s="9"/>
    </row>
    <row r="809" spans="7:29" ht="12.75" x14ac:dyDescent="0.2">
      <c r="G809" s="4"/>
      <c r="H809" s="4"/>
      <c r="I809" s="4"/>
      <c r="J809" s="5"/>
      <c r="L809" s="6"/>
      <c r="M809" s="9"/>
      <c r="N809" s="4"/>
      <c r="Q809" s="9"/>
      <c r="S809" s="9"/>
      <c r="T809" s="9"/>
      <c r="X809" s="13"/>
      <c r="Y809" s="9"/>
      <c r="Z809" s="9"/>
      <c r="AB809" s="9"/>
      <c r="AC809" s="9"/>
    </row>
    <row r="810" spans="7:29" ht="12.75" x14ac:dyDescent="0.2">
      <c r="G810" s="4"/>
      <c r="H810" s="4"/>
      <c r="I810" s="4"/>
      <c r="J810" s="5"/>
      <c r="L810" s="6"/>
      <c r="M810" s="9"/>
      <c r="N810" s="4"/>
      <c r="Q810" s="9"/>
      <c r="S810" s="9"/>
      <c r="T810" s="9"/>
      <c r="X810" s="13"/>
      <c r="Y810" s="9"/>
      <c r="Z810" s="9"/>
      <c r="AB810" s="9"/>
      <c r="AC810" s="9"/>
    </row>
    <row r="811" spans="7:29" ht="12.75" x14ac:dyDescent="0.2">
      <c r="G811" s="4"/>
      <c r="H811" s="4"/>
      <c r="I811" s="4"/>
      <c r="J811" s="5"/>
      <c r="L811" s="6"/>
      <c r="M811" s="9"/>
      <c r="N811" s="4"/>
      <c r="Q811" s="9"/>
      <c r="S811" s="9"/>
      <c r="T811" s="9"/>
      <c r="X811" s="13"/>
      <c r="Y811" s="9"/>
      <c r="Z811" s="9"/>
      <c r="AB811" s="9"/>
      <c r="AC811" s="9"/>
    </row>
    <row r="812" spans="7:29" ht="12.75" x14ac:dyDescent="0.2">
      <c r="G812" s="4"/>
      <c r="H812" s="4"/>
      <c r="I812" s="4"/>
      <c r="J812" s="5"/>
      <c r="L812" s="6"/>
      <c r="M812" s="9"/>
      <c r="N812" s="4"/>
      <c r="Q812" s="9"/>
      <c r="S812" s="9"/>
      <c r="T812" s="9"/>
      <c r="X812" s="13"/>
      <c r="Y812" s="9"/>
      <c r="Z812" s="9"/>
      <c r="AB812" s="9"/>
      <c r="AC812" s="9"/>
    </row>
    <row r="813" spans="7:29" ht="12.75" x14ac:dyDescent="0.2">
      <c r="G813" s="4"/>
      <c r="H813" s="4"/>
      <c r="I813" s="4"/>
      <c r="J813" s="5"/>
      <c r="L813" s="6"/>
      <c r="M813" s="9"/>
      <c r="N813" s="4"/>
      <c r="Q813" s="9"/>
      <c r="S813" s="9"/>
      <c r="T813" s="9"/>
      <c r="X813" s="13"/>
      <c r="Y813" s="9"/>
      <c r="Z813" s="9"/>
      <c r="AB813" s="9"/>
      <c r="AC813" s="9"/>
    </row>
    <row r="814" spans="7:29" ht="12.75" x14ac:dyDescent="0.2">
      <c r="G814" s="4"/>
      <c r="H814" s="4"/>
      <c r="I814" s="4"/>
      <c r="J814" s="5"/>
      <c r="L814" s="6"/>
      <c r="M814" s="9"/>
      <c r="N814" s="4"/>
      <c r="Q814" s="9"/>
      <c r="S814" s="9"/>
      <c r="T814" s="9"/>
      <c r="X814" s="13"/>
      <c r="Y814" s="9"/>
      <c r="Z814" s="9"/>
      <c r="AB814" s="9"/>
      <c r="AC814" s="9"/>
    </row>
    <row r="815" spans="7:29" ht="12.75" x14ac:dyDescent="0.2">
      <c r="G815" s="4"/>
      <c r="H815" s="4"/>
      <c r="I815" s="4"/>
      <c r="J815" s="5"/>
      <c r="L815" s="6"/>
      <c r="M815" s="9"/>
      <c r="N815" s="4"/>
      <c r="Q815" s="9"/>
      <c r="S815" s="9"/>
      <c r="T815" s="9"/>
      <c r="X815" s="13"/>
      <c r="Y815" s="9"/>
      <c r="Z815" s="9"/>
      <c r="AB815" s="9"/>
      <c r="AC815" s="9"/>
    </row>
    <row r="816" spans="7:29" ht="12.75" x14ac:dyDescent="0.2">
      <c r="G816" s="4"/>
      <c r="H816" s="4"/>
      <c r="I816" s="4"/>
      <c r="J816" s="5"/>
      <c r="L816" s="6"/>
      <c r="M816" s="9"/>
      <c r="N816" s="4"/>
      <c r="Q816" s="9"/>
      <c r="S816" s="9"/>
      <c r="T816" s="9"/>
      <c r="X816" s="13"/>
      <c r="Y816" s="9"/>
      <c r="Z816" s="9"/>
      <c r="AB816" s="9"/>
      <c r="AC816" s="9"/>
    </row>
    <row r="817" spans="7:29" ht="12.75" x14ac:dyDescent="0.2">
      <c r="G817" s="4"/>
      <c r="H817" s="4"/>
      <c r="I817" s="4"/>
      <c r="J817" s="5"/>
      <c r="L817" s="6"/>
      <c r="M817" s="9"/>
      <c r="N817" s="4"/>
      <c r="Q817" s="9"/>
      <c r="S817" s="9"/>
      <c r="T817" s="9"/>
      <c r="X817" s="13"/>
      <c r="Y817" s="9"/>
      <c r="Z817" s="9"/>
      <c r="AB817" s="9"/>
      <c r="AC817" s="9"/>
    </row>
    <row r="818" spans="7:29" ht="12.75" x14ac:dyDescent="0.2">
      <c r="G818" s="4"/>
      <c r="H818" s="4"/>
      <c r="I818" s="4"/>
      <c r="J818" s="5"/>
      <c r="L818" s="6"/>
      <c r="M818" s="9"/>
      <c r="N818" s="4"/>
      <c r="Q818" s="9"/>
      <c r="S818" s="9"/>
      <c r="T818" s="9"/>
      <c r="X818" s="13"/>
      <c r="Y818" s="9"/>
      <c r="Z818" s="9"/>
      <c r="AB818" s="9"/>
      <c r="AC818" s="9"/>
    </row>
    <row r="819" spans="7:29" ht="12.75" x14ac:dyDescent="0.2">
      <c r="G819" s="4"/>
      <c r="H819" s="4"/>
      <c r="I819" s="4"/>
      <c r="J819" s="5"/>
      <c r="L819" s="6"/>
      <c r="M819" s="9"/>
      <c r="N819" s="4"/>
      <c r="Q819" s="9"/>
      <c r="S819" s="9"/>
      <c r="T819" s="9"/>
      <c r="X819" s="13"/>
      <c r="Y819" s="9"/>
      <c r="Z819" s="9"/>
      <c r="AB819" s="9"/>
      <c r="AC819" s="9"/>
    </row>
    <row r="820" spans="7:29" ht="12.75" x14ac:dyDescent="0.2">
      <c r="G820" s="4"/>
      <c r="H820" s="4"/>
      <c r="I820" s="4"/>
      <c r="J820" s="5"/>
      <c r="L820" s="6"/>
      <c r="M820" s="9"/>
      <c r="N820" s="4"/>
      <c r="Q820" s="9"/>
      <c r="S820" s="9"/>
      <c r="T820" s="9"/>
      <c r="X820" s="13"/>
      <c r="Y820" s="9"/>
      <c r="Z820" s="9"/>
      <c r="AB820" s="9"/>
      <c r="AC820" s="9"/>
    </row>
    <row r="821" spans="7:29" ht="12.75" x14ac:dyDescent="0.2">
      <c r="G821" s="4"/>
      <c r="H821" s="4"/>
      <c r="I821" s="4"/>
      <c r="J821" s="5"/>
      <c r="L821" s="6"/>
      <c r="M821" s="9"/>
      <c r="N821" s="4"/>
      <c r="Q821" s="9"/>
      <c r="S821" s="9"/>
      <c r="T821" s="9"/>
      <c r="X821" s="13"/>
      <c r="Y821" s="9"/>
      <c r="Z821" s="9"/>
      <c r="AB821" s="9"/>
      <c r="AC821" s="9"/>
    </row>
    <row r="822" spans="7:29" ht="12.75" x14ac:dyDescent="0.2">
      <c r="G822" s="4"/>
      <c r="H822" s="4"/>
      <c r="I822" s="4"/>
      <c r="J822" s="5"/>
      <c r="L822" s="6"/>
      <c r="M822" s="9"/>
      <c r="N822" s="4"/>
      <c r="Q822" s="9"/>
      <c r="S822" s="9"/>
      <c r="T822" s="9"/>
      <c r="X822" s="13"/>
      <c r="Y822" s="9"/>
      <c r="Z822" s="9"/>
      <c r="AB822" s="9"/>
      <c r="AC822" s="9"/>
    </row>
    <row r="823" spans="7:29" ht="12.75" x14ac:dyDescent="0.2">
      <c r="G823" s="4"/>
      <c r="H823" s="4"/>
      <c r="I823" s="4"/>
      <c r="J823" s="5"/>
      <c r="L823" s="6"/>
      <c r="M823" s="9"/>
      <c r="N823" s="4"/>
      <c r="Q823" s="9"/>
      <c r="S823" s="9"/>
      <c r="T823" s="9"/>
      <c r="X823" s="13"/>
      <c r="Y823" s="9"/>
      <c r="Z823" s="9"/>
      <c r="AB823" s="9"/>
      <c r="AC823" s="9"/>
    </row>
    <row r="824" spans="7:29" ht="12.75" x14ac:dyDescent="0.2">
      <c r="G824" s="4"/>
      <c r="H824" s="4"/>
      <c r="I824" s="4"/>
      <c r="J824" s="5"/>
      <c r="L824" s="6"/>
      <c r="M824" s="9"/>
      <c r="N824" s="4"/>
      <c r="Q824" s="9"/>
      <c r="S824" s="9"/>
      <c r="T824" s="9"/>
      <c r="X824" s="13"/>
      <c r="Y824" s="9"/>
      <c r="Z824" s="9"/>
      <c r="AB824" s="9"/>
      <c r="AC824" s="9"/>
    </row>
    <row r="825" spans="7:29" ht="12.75" x14ac:dyDescent="0.2">
      <c r="G825" s="4"/>
      <c r="H825" s="4"/>
      <c r="I825" s="4"/>
      <c r="J825" s="5"/>
      <c r="L825" s="6"/>
      <c r="M825" s="9"/>
      <c r="N825" s="4"/>
      <c r="Q825" s="9"/>
      <c r="S825" s="9"/>
      <c r="T825" s="9"/>
      <c r="X825" s="13"/>
      <c r="Y825" s="9"/>
      <c r="Z825" s="9"/>
      <c r="AB825" s="9"/>
      <c r="AC825" s="9"/>
    </row>
    <row r="826" spans="7:29" ht="12.75" x14ac:dyDescent="0.2">
      <c r="G826" s="4"/>
      <c r="H826" s="4"/>
      <c r="I826" s="4"/>
      <c r="J826" s="5"/>
      <c r="L826" s="6"/>
      <c r="M826" s="9"/>
      <c r="N826" s="4"/>
      <c r="Q826" s="9"/>
      <c r="S826" s="9"/>
      <c r="T826" s="9"/>
      <c r="X826" s="13"/>
      <c r="Y826" s="9"/>
      <c r="Z826" s="9"/>
      <c r="AB826" s="9"/>
      <c r="AC826" s="9"/>
    </row>
    <row r="827" spans="7:29" ht="12.75" x14ac:dyDescent="0.2">
      <c r="G827" s="4"/>
      <c r="H827" s="4"/>
      <c r="I827" s="4"/>
      <c r="J827" s="5"/>
      <c r="L827" s="6"/>
      <c r="M827" s="9"/>
      <c r="N827" s="4"/>
      <c r="Q827" s="9"/>
      <c r="S827" s="9"/>
      <c r="T827" s="9"/>
      <c r="X827" s="13"/>
      <c r="Y827" s="9"/>
      <c r="Z827" s="9"/>
      <c r="AB827" s="9"/>
      <c r="AC827" s="9"/>
    </row>
    <row r="828" spans="7:29" ht="12.75" x14ac:dyDescent="0.2">
      <c r="G828" s="4"/>
      <c r="H828" s="4"/>
      <c r="I828" s="4"/>
      <c r="J828" s="5"/>
      <c r="L828" s="6"/>
      <c r="M828" s="9"/>
      <c r="N828" s="4"/>
      <c r="Q828" s="9"/>
      <c r="S828" s="9"/>
      <c r="T828" s="9"/>
      <c r="X828" s="13"/>
      <c r="Y828" s="9"/>
      <c r="Z828" s="9"/>
      <c r="AB828" s="9"/>
      <c r="AC828" s="9"/>
    </row>
    <row r="829" spans="7:29" ht="12.75" x14ac:dyDescent="0.2">
      <c r="G829" s="4"/>
      <c r="H829" s="4"/>
      <c r="I829" s="4"/>
      <c r="J829" s="5"/>
      <c r="L829" s="6"/>
      <c r="M829" s="9"/>
      <c r="N829" s="4"/>
      <c r="Q829" s="9"/>
      <c r="S829" s="9"/>
      <c r="T829" s="9"/>
      <c r="X829" s="13"/>
      <c r="Y829" s="9"/>
      <c r="Z829" s="9"/>
      <c r="AB829" s="9"/>
      <c r="AC829" s="9"/>
    </row>
    <row r="830" spans="7:29" ht="12.75" x14ac:dyDescent="0.2">
      <c r="G830" s="4"/>
      <c r="H830" s="4"/>
      <c r="I830" s="4"/>
      <c r="J830" s="5"/>
      <c r="L830" s="6"/>
      <c r="M830" s="9"/>
      <c r="N830" s="4"/>
      <c r="Q830" s="9"/>
      <c r="S830" s="9"/>
      <c r="T830" s="9"/>
      <c r="X830" s="13"/>
      <c r="Y830" s="9"/>
      <c r="Z830" s="9"/>
      <c r="AB830" s="9"/>
      <c r="AC830" s="9"/>
    </row>
    <row r="831" spans="7:29" ht="12.75" x14ac:dyDescent="0.2">
      <c r="G831" s="4"/>
      <c r="H831" s="4"/>
      <c r="I831" s="4"/>
      <c r="J831" s="5"/>
      <c r="L831" s="6"/>
      <c r="M831" s="9"/>
      <c r="N831" s="4"/>
      <c r="Q831" s="9"/>
      <c r="S831" s="9"/>
      <c r="T831" s="9"/>
      <c r="X831" s="13"/>
      <c r="Y831" s="9"/>
      <c r="Z831" s="9"/>
      <c r="AB831" s="9"/>
      <c r="AC831" s="9"/>
    </row>
    <row r="832" spans="7:29" ht="12.75" x14ac:dyDescent="0.2">
      <c r="G832" s="4"/>
      <c r="H832" s="4"/>
      <c r="I832" s="4"/>
      <c r="J832" s="5"/>
      <c r="L832" s="6"/>
      <c r="M832" s="9"/>
      <c r="N832" s="4"/>
      <c r="Q832" s="9"/>
      <c r="S832" s="9"/>
      <c r="T832" s="9"/>
      <c r="X832" s="13"/>
      <c r="Y832" s="9"/>
      <c r="Z832" s="9"/>
      <c r="AB832" s="9"/>
      <c r="AC832" s="9"/>
    </row>
    <row r="833" spans="7:29" ht="12.75" x14ac:dyDescent="0.2">
      <c r="G833" s="4"/>
      <c r="H833" s="4"/>
      <c r="I833" s="4"/>
      <c r="J833" s="5"/>
      <c r="L833" s="6"/>
      <c r="M833" s="9"/>
      <c r="N833" s="4"/>
      <c r="Q833" s="9"/>
      <c r="S833" s="9"/>
      <c r="T833" s="9"/>
      <c r="X833" s="13"/>
      <c r="Y833" s="9"/>
      <c r="Z833" s="9"/>
      <c r="AB833" s="9"/>
      <c r="AC833" s="9"/>
    </row>
    <row r="834" spans="7:29" ht="12.75" x14ac:dyDescent="0.2">
      <c r="G834" s="4"/>
      <c r="H834" s="4"/>
      <c r="I834" s="4"/>
      <c r="J834" s="5"/>
      <c r="L834" s="6"/>
      <c r="M834" s="9"/>
      <c r="N834" s="4"/>
      <c r="Q834" s="9"/>
      <c r="S834" s="9"/>
      <c r="T834" s="9"/>
      <c r="X834" s="13"/>
      <c r="Y834" s="9"/>
      <c r="Z834" s="9"/>
      <c r="AB834" s="9"/>
      <c r="AC834" s="9"/>
    </row>
    <row r="835" spans="7:29" ht="12.75" x14ac:dyDescent="0.2">
      <c r="G835" s="4"/>
      <c r="H835" s="4"/>
      <c r="I835" s="4"/>
      <c r="J835" s="5"/>
      <c r="L835" s="6"/>
      <c r="M835" s="9"/>
      <c r="N835" s="4"/>
      <c r="Q835" s="9"/>
      <c r="S835" s="9"/>
      <c r="T835" s="9"/>
      <c r="X835" s="13"/>
      <c r="Y835" s="9"/>
      <c r="Z835" s="9"/>
      <c r="AB835" s="9"/>
      <c r="AC835" s="9"/>
    </row>
    <row r="836" spans="7:29" ht="12.75" x14ac:dyDescent="0.2">
      <c r="G836" s="4"/>
      <c r="H836" s="4"/>
      <c r="I836" s="4"/>
      <c r="J836" s="5"/>
      <c r="L836" s="6"/>
      <c r="M836" s="9"/>
      <c r="N836" s="4"/>
      <c r="Q836" s="9"/>
      <c r="S836" s="9"/>
      <c r="T836" s="9"/>
      <c r="X836" s="13"/>
      <c r="Y836" s="9"/>
      <c r="Z836" s="9"/>
      <c r="AB836" s="9"/>
      <c r="AC836" s="9"/>
    </row>
    <row r="837" spans="7:29" ht="12.75" x14ac:dyDescent="0.2">
      <c r="G837" s="4"/>
      <c r="H837" s="4"/>
      <c r="I837" s="4"/>
      <c r="J837" s="5"/>
      <c r="L837" s="6"/>
      <c r="M837" s="9"/>
      <c r="N837" s="4"/>
      <c r="Q837" s="9"/>
      <c r="S837" s="9"/>
      <c r="T837" s="9"/>
      <c r="X837" s="13"/>
      <c r="Y837" s="9"/>
      <c r="Z837" s="9"/>
      <c r="AB837" s="9"/>
      <c r="AC837" s="9"/>
    </row>
    <row r="838" spans="7:29" ht="12.75" x14ac:dyDescent="0.2">
      <c r="G838" s="4"/>
      <c r="H838" s="4"/>
      <c r="I838" s="4"/>
      <c r="J838" s="5"/>
      <c r="L838" s="6"/>
      <c r="M838" s="9"/>
      <c r="N838" s="4"/>
      <c r="Q838" s="9"/>
      <c r="S838" s="9"/>
      <c r="T838" s="9"/>
      <c r="X838" s="13"/>
      <c r="Y838" s="9"/>
      <c r="Z838" s="9"/>
      <c r="AB838" s="9"/>
      <c r="AC838" s="9"/>
    </row>
    <row r="839" spans="7:29" ht="12.75" x14ac:dyDescent="0.2">
      <c r="G839" s="4"/>
      <c r="H839" s="4"/>
      <c r="I839" s="4"/>
      <c r="J839" s="5"/>
      <c r="L839" s="6"/>
      <c r="M839" s="9"/>
      <c r="N839" s="4"/>
      <c r="Q839" s="9"/>
      <c r="S839" s="9"/>
      <c r="T839" s="9"/>
      <c r="X839" s="13"/>
      <c r="Y839" s="9"/>
      <c r="Z839" s="9"/>
      <c r="AB839" s="9"/>
      <c r="AC839" s="9"/>
    </row>
    <row r="840" spans="7:29" ht="12.75" x14ac:dyDescent="0.2">
      <c r="G840" s="4"/>
      <c r="H840" s="4"/>
      <c r="I840" s="4"/>
      <c r="J840" s="5"/>
      <c r="L840" s="6"/>
      <c r="M840" s="9"/>
      <c r="N840" s="4"/>
      <c r="Q840" s="9"/>
      <c r="S840" s="9"/>
      <c r="T840" s="9"/>
      <c r="X840" s="13"/>
      <c r="Y840" s="9"/>
      <c r="Z840" s="9"/>
      <c r="AB840" s="9"/>
      <c r="AC840" s="9"/>
    </row>
    <row r="841" spans="7:29" ht="12.75" x14ac:dyDescent="0.2">
      <c r="G841" s="4"/>
      <c r="H841" s="4"/>
      <c r="I841" s="4"/>
      <c r="J841" s="5"/>
      <c r="L841" s="6"/>
      <c r="M841" s="9"/>
      <c r="N841" s="4"/>
      <c r="Q841" s="9"/>
      <c r="S841" s="9"/>
      <c r="T841" s="9"/>
      <c r="X841" s="13"/>
      <c r="Y841" s="9"/>
      <c r="Z841" s="9"/>
      <c r="AB841" s="9"/>
      <c r="AC841" s="9"/>
    </row>
    <row r="842" spans="7:29" ht="12.75" x14ac:dyDescent="0.2">
      <c r="G842" s="4"/>
      <c r="H842" s="4"/>
      <c r="I842" s="4"/>
      <c r="J842" s="5"/>
      <c r="L842" s="6"/>
      <c r="M842" s="9"/>
      <c r="N842" s="4"/>
      <c r="Q842" s="9"/>
      <c r="S842" s="9"/>
      <c r="T842" s="9"/>
      <c r="X842" s="13"/>
      <c r="Y842" s="9"/>
      <c r="Z842" s="9"/>
      <c r="AB842" s="9"/>
      <c r="AC842" s="9"/>
    </row>
    <row r="843" spans="7:29" ht="12.75" x14ac:dyDescent="0.2">
      <c r="G843" s="4"/>
      <c r="H843" s="4"/>
      <c r="I843" s="4"/>
      <c r="J843" s="5"/>
      <c r="L843" s="6"/>
      <c r="M843" s="9"/>
      <c r="N843" s="4"/>
      <c r="Q843" s="9"/>
      <c r="S843" s="9"/>
      <c r="T843" s="9"/>
      <c r="X843" s="13"/>
      <c r="Y843" s="9"/>
      <c r="Z843" s="9"/>
      <c r="AB843" s="9"/>
      <c r="AC843" s="9"/>
    </row>
    <row r="844" spans="7:29" ht="12.75" x14ac:dyDescent="0.2">
      <c r="G844" s="4"/>
      <c r="H844" s="4"/>
      <c r="I844" s="4"/>
      <c r="J844" s="5"/>
      <c r="L844" s="6"/>
      <c r="M844" s="9"/>
      <c r="N844" s="4"/>
      <c r="Q844" s="9"/>
      <c r="S844" s="9"/>
      <c r="T844" s="9"/>
      <c r="X844" s="13"/>
      <c r="Y844" s="9"/>
      <c r="Z844" s="9"/>
      <c r="AB844" s="9"/>
      <c r="AC844" s="9"/>
    </row>
    <row r="845" spans="7:29" ht="12.75" x14ac:dyDescent="0.2">
      <c r="G845" s="4"/>
      <c r="H845" s="4"/>
      <c r="I845" s="4"/>
      <c r="J845" s="5"/>
      <c r="L845" s="6"/>
      <c r="M845" s="9"/>
      <c r="N845" s="4"/>
      <c r="Q845" s="9"/>
      <c r="S845" s="9"/>
      <c r="T845" s="9"/>
      <c r="X845" s="13"/>
      <c r="Y845" s="9"/>
      <c r="Z845" s="9"/>
      <c r="AB845" s="9"/>
      <c r="AC845" s="9"/>
    </row>
    <row r="846" spans="7:29" ht="12.75" x14ac:dyDescent="0.2">
      <c r="G846" s="4"/>
      <c r="H846" s="4"/>
      <c r="I846" s="4"/>
      <c r="J846" s="5"/>
      <c r="L846" s="6"/>
      <c r="M846" s="9"/>
      <c r="N846" s="4"/>
      <c r="Q846" s="9"/>
      <c r="S846" s="9"/>
      <c r="T846" s="9"/>
      <c r="X846" s="13"/>
      <c r="Y846" s="9"/>
      <c r="Z846" s="9"/>
      <c r="AB846" s="9"/>
      <c r="AC846" s="9"/>
    </row>
    <row r="847" spans="7:29" ht="12.75" x14ac:dyDescent="0.2">
      <c r="G847" s="4"/>
      <c r="H847" s="4"/>
      <c r="I847" s="4"/>
      <c r="J847" s="5"/>
      <c r="L847" s="6"/>
      <c r="M847" s="9"/>
      <c r="N847" s="4"/>
      <c r="Q847" s="9"/>
      <c r="S847" s="9"/>
      <c r="T847" s="9"/>
      <c r="X847" s="13"/>
      <c r="Y847" s="9"/>
      <c r="Z847" s="9"/>
      <c r="AB847" s="9"/>
      <c r="AC847" s="9"/>
    </row>
    <row r="848" spans="7:29" ht="12.75" x14ac:dyDescent="0.2">
      <c r="G848" s="4"/>
      <c r="H848" s="4"/>
      <c r="I848" s="4"/>
      <c r="J848" s="5"/>
      <c r="L848" s="6"/>
      <c r="M848" s="9"/>
      <c r="N848" s="4"/>
      <c r="Q848" s="9"/>
      <c r="S848" s="9"/>
      <c r="T848" s="9"/>
      <c r="X848" s="13"/>
      <c r="Y848" s="9"/>
      <c r="Z848" s="9"/>
      <c r="AB848" s="9"/>
      <c r="AC848" s="9"/>
    </row>
    <row r="849" spans="7:29" ht="12.75" x14ac:dyDescent="0.2">
      <c r="G849" s="4"/>
      <c r="H849" s="4"/>
      <c r="I849" s="4"/>
      <c r="J849" s="5"/>
      <c r="L849" s="6"/>
      <c r="M849" s="9"/>
      <c r="N849" s="4"/>
      <c r="Q849" s="9"/>
      <c r="S849" s="9"/>
      <c r="T849" s="9"/>
      <c r="X849" s="13"/>
      <c r="Y849" s="9"/>
      <c r="Z849" s="9"/>
      <c r="AB849" s="9"/>
      <c r="AC849" s="9"/>
    </row>
    <row r="850" spans="7:29" ht="12.75" x14ac:dyDescent="0.2">
      <c r="G850" s="4"/>
      <c r="H850" s="4"/>
      <c r="I850" s="4"/>
      <c r="J850" s="5"/>
      <c r="L850" s="6"/>
      <c r="M850" s="9"/>
      <c r="N850" s="4"/>
      <c r="Q850" s="9"/>
      <c r="S850" s="9"/>
      <c r="T850" s="9"/>
      <c r="X850" s="13"/>
      <c r="Y850" s="9"/>
      <c r="Z850" s="9"/>
      <c r="AB850" s="9"/>
      <c r="AC850" s="9"/>
    </row>
    <row r="851" spans="7:29" ht="12.75" x14ac:dyDescent="0.2">
      <c r="G851" s="4"/>
      <c r="H851" s="4"/>
      <c r="I851" s="4"/>
      <c r="J851" s="5"/>
      <c r="L851" s="6"/>
      <c r="M851" s="9"/>
      <c r="N851" s="4"/>
      <c r="Q851" s="9"/>
      <c r="S851" s="9"/>
      <c r="T851" s="9"/>
      <c r="X851" s="13"/>
      <c r="Y851" s="9"/>
      <c r="Z851" s="9"/>
      <c r="AB851" s="9"/>
      <c r="AC851" s="9"/>
    </row>
    <row r="852" spans="7:29" ht="12.75" x14ac:dyDescent="0.2">
      <c r="G852" s="4"/>
      <c r="H852" s="4"/>
      <c r="I852" s="4"/>
      <c r="J852" s="5"/>
      <c r="L852" s="6"/>
      <c r="M852" s="9"/>
      <c r="N852" s="4"/>
      <c r="Q852" s="9"/>
      <c r="S852" s="9"/>
      <c r="T852" s="9"/>
      <c r="X852" s="13"/>
      <c r="Y852" s="9"/>
      <c r="Z852" s="9"/>
      <c r="AB852" s="9"/>
      <c r="AC852" s="9"/>
    </row>
    <row r="853" spans="7:29" ht="12.75" x14ac:dyDescent="0.2">
      <c r="G853" s="4"/>
      <c r="H853" s="4"/>
      <c r="I853" s="4"/>
      <c r="J853" s="5"/>
      <c r="L853" s="6"/>
      <c r="M853" s="9"/>
      <c r="N853" s="4"/>
      <c r="Q853" s="9"/>
      <c r="S853" s="9"/>
      <c r="T853" s="9"/>
      <c r="X853" s="13"/>
      <c r="Y853" s="9"/>
      <c r="Z853" s="9"/>
      <c r="AB853" s="9"/>
      <c r="AC853" s="9"/>
    </row>
    <row r="854" spans="7:29" ht="12.75" x14ac:dyDescent="0.2">
      <c r="G854" s="4"/>
      <c r="H854" s="4"/>
      <c r="I854" s="4"/>
      <c r="J854" s="5"/>
      <c r="L854" s="6"/>
      <c r="M854" s="9"/>
      <c r="N854" s="4"/>
      <c r="Q854" s="9"/>
      <c r="S854" s="9"/>
      <c r="T854" s="9"/>
      <c r="X854" s="13"/>
      <c r="Y854" s="9"/>
      <c r="Z854" s="9"/>
      <c r="AB854" s="9"/>
      <c r="AC854" s="9"/>
    </row>
    <row r="855" spans="7:29" ht="12.75" x14ac:dyDescent="0.2">
      <c r="G855" s="4"/>
      <c r="H855" s="4"/>
      <c r="I855" s="4"/>
      <c r="J855" s="5"/>
      <c r="L855" s="6"/>
      <c r="M855" s="9"/>
      <c r="N855" s="4"/>
      <c r="Q855" s="9"/>
      <c r="S855" s="9"/>
      <c r="T855" s="9"/>
      <c r="X855" s="13"/>
      <c r="Y855" s="9"/>
      <c r="Z855" s="9"/>
      <c r="AB855" s="9"/>
      <c r="AC855" s="9"/>
    </row>
    <row r="856" spans="7:29" ht="12.75" x14ac:dyDescent="0.2">
      <c r="G856" s="4"/>
      <c r="H856" s="4"/>
      <c r="I856" s="4"/>
      <c r="J856" s="5"/>
      <c r="L856" s="6"/>
      <c r="M856" s="9"/>
      <c r="N856" s="4"/>
      <c r="Q856" s="9"/>
      <c r="S856" s="9"/>
      <c r="T856" s="9"/>
      <c r="X856" s="13"/>
      <c r="Y856" s="9"/>
      <c r="Z856" s="9"/>
      <c r="AB856" s="9"/>
      <c r="AC856" s="9"/>
    </row>
    <row r="857" spans="7:29" ht="12.75" x14ac:dyDescent="0.2">
      <c r="G857" s="4"/>
      <c r="H857" s="4"/>
      <c r="I857" s="4"/>
      <c r="J857" s="5"/>
      <c r="L857" s="6"/>
      <c r="M857" s="9"/>
      <c r="N857" s="4"/>
      <c r="Q857" s="9"/>
      <c r="S857" s="9"/>
      <c r="T857" s="9"/>
      <c r="X857" s="13"/>
      <c r="Y857" s="9"/>
      <c r="Z857" s="9"/>
      <c r="AB857" s="9"/>
      <c r="AC857" s="9"/>
    </row>
    <row r="858" spans="7:29" ht="12.75" x14ac:dyDescent="0.2">
      <c r="G858" s="4"/>
      <c r="H858" s="4"/>
      <c r="I858" s="4"/>
      <c r="J858" s="5"/>
      <c r="L858" s="6"/>
      <c r="M858" s="9"/>
      <c r="N858" s="4"/>
      <c r="Q858" s="9"/>
      <c r="S858" s="9"/>
      <c r="T858" s="9"/>
      <c r="X858" s="13"/>
      <c r="Y858" s="9"/>
      <c r="Z858" s="9"/>
      <c r="AB858" s="9"/>
      <c r="AC858" s="9"/>
    </row>
    <row r="859" spans="7:29" ht="12.75" x14ac:dyDescent="0.2">
      <c r="G859" s="4"/>
      <c r="H859" s="4"/>
      <c r="I859" s="4"/>
      <c r="J859" s="5"/>
      <c r="L859" s="6"/>
      <c r="M859" s="9"/>
      <c r="N859" s="4"/>
      <c r="Q859" s="9"/>
      <c r="S859" s="9"/>
      <c r="T859" s="9"/>
      <c r="X859" s="13"/>
      <c r="Y859" s="9"/>
      <c r="Z859" s="9"/>
      <c r="AB859" s="9"/>
      <c r="AC859" s="9"/>
    </row>
    <row r="860" spans="7:29" ht="12.75" x14ac:dyDescent="0.2">
      <c r="G860" s="4"/>
      <c r="H860" s="4"/>
      <c r="I860" s="4"/>
      <c r="J860" s="5"/>
      <c r="L860" s="6"/>
      <c r="M860" s="9"/>
      <c r="N860" s="4"/>
      <c r="Q860" s="9"/>
      <c r="S860" s="9"/>
      <c r="T860" s="9"/>
      <c r="X860" s="13"/>
      <c r="Y860" s="9"/>
      <c r="Z860" s="9"/>
      <c r="AB860" s="9"/>
      <c r="AC860" s="9"/>
    </row>
    <row r="861" spans="7:29" ht="12.75" x14ac:dyDescent="0.2">
      <c r="G861" s="4"/>
      <c r="H861" s="4"/>
      <c r="I861" s="4"/>
      <c r="J861" s="5"/>
      <c r="L861" s="6"/>
      <c r="M861" s="9"/>
      <c r="N861" s="4"/>
      <c r="Q861" s="9"/>
      <c r="S861" s="9"/>
      <c r="T861" s="9"/>
      <c r="X861" s="13"/>
      <c r="Y861" s="9"/>
      <c r="Z861" s="9"/>
      <c r="AB861" s="9"/>
      <c r="AC861" s="9"/>
    </row>
    <row r="862" spans="7:29" ht="12.75" x14ac:dyDescent="0.2">
      <c r="G862" s="4"/>
      <c r="H862" s="4"/>
      <c r="I862" s="4"/>
      <c r="J862" s="5"/>
      <c r="L862" s="6"/>
      <c r="M862" s="9"/>
      <c r="N862" s="4"/>
      <c r="Q862" s="9"/>
      <c r="S862" s="9"/>
      <c r="T862" s="9"/>
      <c r="X862" s="13"/>
      <c r="Y862" s="9"/>
      <c r="Z862" s="9"/>
      <c r="AB862" s="9"/>
      <c r="AC862" s="9"/>
    </row>
    <row r="863" spans="7:29" ht="12.75" x14ac:dyDescent="0.2">
      <c r="G863" s="4"/>
      <c r="H863" s="4"/>
      <c r="I863" s="4"/>
      <c r="J863" s="5"/>
      <c r="L863" s="6"/>
      <c r="M863" s="9"/>
      <c r="N863" s="4"/>
      <c r="Q863" s="9"/>
      <c r="S863" s="9"/>
      <c r="T863" s="9"/>
      <c r="X863" s="13"/>
      <c r="Y863" s="9"/>
      <c r="Z863" s="9"/>
      <c r="AB863" s="9"/>
      <c r="AC863" s="9"/>
    </row>
    <row r="864" spans="7:29" ht="12.75" x14ac:dyDescent="0.2">
      <c r="G864" s="4"/>
      <c r="H864" s="4"/>
      <c r="I864" s="4"/>
      <c r="J864" s="5"/>
      <c r="L864" s="6"/>
      <c r="M864" s="9"/>
      <c r="N864" s="4"/>
      <c r="Q864" s="9"/>
      <c r="S864" s="9"/>
      <c r="T864" s="9"/>
      <c r="X864" s="13"/>
      <c r="Y864" s="9"/>
      <c r="Z864" s="9"/>
      <c r="AB864" s="9"/>
      <c r="AC864" s="9"/>
    </row>
    <row r="865" spans="7:29" ht="12.75" x14ac:dyDescent="0.2">
      <c r="G865" s="4"/>
      <c r="H865" s="4"/>
      <c r="I865" s="4"/>
      <c r="J865" s="5"/>
      <c r="L865" s="6"/>
      <c r="M865" s="9"/>
      <c r="N865" s="4"/>
      <c r="Q865" s="9"/>
      <c r="S865" s="9"/>
      <c r="T865" s="9"/>
      <c r="X865" s="13"/>
      <c r="Y865" s="9"/>
      <c r="Z865" s="9"/>
      <c r="AB865" s="9"/>
      <c r="AC865" s="9"/>
    </row>
    <row r="866" spans="7:29" ht="12.75" x14ac:dyDescent="0.2">
      <c r="G866" s="4"/>
      <c r="H866" s="4"/>
      <c r="I866" s="4"/>
      <c r="J866" s="5"/>
      <c r="L866" s="6"/>
      <c r="M866" s="9"/>
      <c r="N866" s="4"/>
      <c r="Q866" s="9"/>
      <c r="S866" s="9"/>
      <c r="T866" s="9"/>
      <c r="X866" s="13"/>
      <c r="Y866" s="9"/>
      <c r="Z866" s="9"/>
      <c r="AB866" s="9"/>
      <c r="AC866" s="9"/>
    </row>
    <row r="867" spans="7:29" ht="12.75" x14ac:dyDescent="0.2">
      <c r="G867" s="4"/>
      <c r="H867" s="4"/>
      <c r="I867" s="4"/>
      <c r="J867" s="5"/>
      <c r="L867" s="6"/>
      <c r="M867" s="9"/>
      <c r="N867" s="4"/>
      <c r="Q867" s="9"/>
      <c r="S867" s="9"/>
      <c r="T867" s="9"/>
      <c r="X867" s="13"/>
      <c r="Y867" s="9"/>
      <c r="Z867" s="9"/>
      <c r="AB867" s="9"/>
      <c r="AC867" s="9"/>
    </row>
    <row r="868" spans="7:29" ht="12.75" x14ac:dyDescent="0.2">
      <c r="G868" s="4"/>
      <c r="H868" s="4"/>
      <c r="I868" s="4"/>
      <c r="J868" s="5"/>
      <c r="L868" s="6"/>
      <c r="M868" s="9"/>
      <c r="N868" s="4"/>
      <c r="Q868" s="9"/>
      <c r="S868" s="9"/>
      <c r="T868" s="9"/>
      <c r="X868" s="13"/>
      <c r="Y868" s="9"/>
      <c r="Z868" s="9"/>
      <c r="AB868" s="9"/>
      <c r="AC868" s="9"/>
    </row>
    <row r="869" spans="7:29" ht="12.75" x14ac:dyDescent="0.2">
      <c r="G869" s="4"/>
      <c r="H869" s="4"/>
      <c r="I869" s="4"/>
      <c r="J869" s="5"/>
      <c r="L869" s="6"/>
      <c r="M869" s="9"/>
      <c r="N869" s="4"/>
      <c r="Q869" s="9"/>
      <c r="S869" s="9"/>
      <c r="T869" s="9"/>
      <c r="X869" s="13"/>
      <c r="Y869" s="9"/>
      <c r="Z869" s="9"/>
      <c r="AB869" s="9"/>
      <c r="AC869" s="9"/>
    </row>
    <row r="870" spans="7:29" ht="12.75" x14ac:dyDescent="0.2">
      <c r="G870" s="4"/>
      <c r="H870" s="4"/>
      <c r="I870" s="4"/>
      <c r="J870" s="5"/>
      <c r="L870" s="6"/>
      <c r="M870" s="9"/>
      <c r="N870" s="4"/>
      <c r="Q870" s="9"/>
      <c r="S870" s="9"/>
      <c r="T870" s="9"/>
      <c r="X870" s="13"/>
      <c r="Y870" s="9"/>
      <c r="Z870" s="9"/>
      <c r="AB870" s="9"/>
      <c r="AC870" s="9"/>
    </row>
    <row r="871" spans="7:29" ht="12.75" x14ac:dyDescent="0.2">
      <c r="G871" s="4"/>
      <c r="H871" s="4"/>
      <c r="I871" s="4"/>
      <c r="J871" s="5"/>
      <c r="L871" s="6"/>
      <c r="M871" s="9"/>
      <c r="N871" s="4"/>
      <c r="Q871" s="9"/>
      <c r="S871" s="9"/>
      <c r="T871" s="9"/>
      <c r="X871" s="13"/>
      <c r="Y871" s="9"/>
      <c r="Z871" s="9"/>
      <c r="AB871" s="9"/>
      <c r="AC871" s="9"/>
    </row>
    <row r="872" spans="7:29" ht="12.75" x14ac:dyDescent="0.2">
      <c r="G872" s="4"/>
      <c r="H872" s="4"/>
      <c r="I872" s="4"/>
      <c r="J872" s="5"/>
      <c r="L872" s="6"/>
      <c r="M872" s="9"/>
      <c r="N872" s="4"/>
      <c r="Q872" s="9"/>
      <c r="S872" s="9"/>
      <c r="T872" s="9"/>
      <c r="X872" s="13"/>
      <c r="Y872" s="9"/>
      <c r="Z872" s="9"/>
      <c r="AB872" s="9"/>
      <c r="AC872" s="9"/>
    </row>
    <row r="873" spans="7:29" ht="12.75" x14ac:dyDescent="0.2">
      <c r="G873" s="4"/>
      <c r="H873" s="4"/>
      <c r="I873" s="4"/>
      <c r="J873" s="5"/>
      <c r="L873" s="6"/>
      <c r="M873" s="9"/>
      <c r="N873" s="4"/>
      <c r="Q873" s="9"/>
      <c r="S873" s="9"/>
      <c r="T873" s="9"/>
      <c r="X873" s="13"/>
      <c r="Y873" s="9"/>
      <c r="Z873" s="9"/>
      <c r="AB873" s="9"/>
      <c r="AC873" s="9"/>
    </row>
    <row r="874" spans="7:29" ht="12.75" x14ac:dyDescent="0.2">
      <c r="G874" s="4"/>
      <c r="H874" s="4"/>
      <c r="I874" s="4"/>
      <c r="J874" s="5"/>
      <c r="L874" s="6"/>
      <c r="M874" s="9"/>
      <c r="N874" s="4"/>
      <c r="Q874" s="9"/>
      <c r="S874" s="9"/>
      <c r="T874" s="9"/>
      <c r="X874" s="13"/>
      <c r="Y874" s="9"/>
      <c r="Z874" s="9"/>
      <c r="AB874" s="9"/>
      <c r="AC874" s="9"/>
    </row>
    <row r="875" spans="7:29" ht="12.75" x14ac:dyDescent="0.2">
      <c r="G875" s="4"/>
      <c r="H875" s="4"/>
      <c r="I875" s="4"/>
      <c r="J875" s="5"/>
      <c r="L875" s="6"/>
      <c r="M875" s="9"/>
      <c r="N875" s="4"/>
      <c r="Q875" s="9"/>
      <c r="S875" s="9"/>
      <c r="T875" s="9"/>
      <c r="X875" s="13"/>
      <c r="Y875" s="9"/>
      <c r="Z875" s="9"/>
      <c r="AB875" s="9"/>
      <c r="AC875" s="9"/>
    </row>
    <row r="876" spans="7:29" ht="12.75" x14ac:dyDescent="0.2">
      <c r="G876" s="4"/>
      <c r="H876" s="4"/>
      <c r="I876" s="4"/>
      <c r="J876" s="5"/>
      <c r="L876" s="6"/>
      <c r="M876" s="9"/>
      <c r="N876" s="4"/>
      <c r="Q876" s="9"/>
      <c r="S876" s="9"/>
      <c r="T876" s="9"/>
      <c r="X876" s="13"/>
      <c r="Y876" s="9"/>
      <c r="Z876" s="9"/>
      <c r="AB876" s="9"/>
      <c r="AC876" s="9"/>
    </row>
    <row r="877" spans="7:29" ht="12.75" x14ac:dyDescent="0.2">
      <c r="G877" s="4"/>
      <c r="H877" s="4"/>
      <c r="I877" s="4"/>
      <c r="J877" s="5"/>
      <c r="L877" s="6"/>
      <c r="M877" s="9"/>
      <c r="N877" s="4"/>
      <c r="Q877" s="9"/>
      <c r="S877" s="9"/>
      <c r="T877" s="9"/>
      <c r="X877" s="13"/>
      <c r="Y877" s="9"/>
      <c r="Z877" s="9"/>
      <c r="AB877" s="9"/>
      <c r="AC877" s="9"/>
    </row>
    <row r="878" spans="7:29" ht="12.75" x14ac:dyDescent="0.2">
      <c r="G878" s="4"/>
      <c r="H878" s="4"/>
      <c r="I878" s="4"/>
      <c r="J878" s="5"/>
      <c r="L878" s="6"/>
      <c r="M878" s="9"/>
      <c r="N878" s="4"/>
      <c r="Q878" s="9"/>
      <c r="S878" s="9"/>
      <c r="T878" s="9"/>
      <c r="X878" s="13"/>
      <c r="Y878" s="9"/>
      <c r="Z878" s="9"/>
      <c r="AB878" s="9"/>
      <c r="AC878" s="9"/>
    </row>
    <row r="879" spans="7:29" ht="12.75" x14ac:dyDescent="0.2">
      <c r="G879" s="4"/>
      <c r="H879" s="4"/>
      <c r="I879" s="4"/>
      <c r="J879" s="5"/>
      <c r="L879" s="6"/>
      <c r="M879" s="9"/>
      <c r="N879" s="4"/>
      <c r="Q879" s="9"/>
      <c r="S879" s="9"/>
      <c r="T879" s="9"/>
      <c r="X879" s="13"/>
      <c r="Y879" s="9"/>
      <c r="Z879" s="9"/>
      <c r="AB879" s="9"/>
      <c r="AC879" s="9"/>
    </row>
    <row r="880" spans="7:29" ht="12.75" x14ac:dyDescent="0.2">
      <c r="G880" s="4"/>
      <c r="H880" s="4"/>
      <c r="I880" s="4"/>
      <c r="J880" s="5"/>
      <c r="L880" s="6"/>
      <c r="M880" s="9"/>
      <c r="N880" s="4"/>
      <c r="Q880" s="9"/>
      <c r="S880" s="9"/>
      <c r="T880" s="9"/>
      <c r="X880" s="13"/>
      <c r="Y880" s="9"/>
      <c r="Z880" s="9"/>
      <c r="AB880" s="9"/>
      <c r="AC880" s="9"/>
    </row>
    <row r="881" spans="7:29" ht="12.75" x14ac:dyDescent="0.2">
      <c r="G881" s="4"/>
      <c r="H881" s="4"/>
      <c r="I881" s="4"/>
      <c r="J881" s="5"/>
      <c r="L881" s="6"/>
      <c r="M881" s="9"/>
      <c r="N881" s="4"/>
      <c r="Q881" s="9"/>
      <c r="S881" s="9"/>
      <c r="T881" s="9"/>
      <c r="X881" s="13"/>
      <c r="Y881" s="9"/>
      <c r="Z881" s="9"/>
      <c r="AB881" s="9"/>
      <c r="AC881" s="9"/>
    </row>
    <row r="882" spans="7:29" ht="12.75" x14ac:dyDescent="0.2">
      <c r="G882" s="4"/>
      <c r="H882" s="4"/>
      <c r="I882" s="4"/>
      <c r="J882" s="5"/>
      <c r="L882" s="6"/>
      <c r="M882" s="9"/>
      <c r="N882" s="4"/>
      <c r="Q882" s="9"/>
      <c r="S882" s="9"/>
      <c r="T882" s="9"/>
      <c r="X882" s="13"/>
      <c r="Y882" s="9"/>
      <c r="Z882" s="9"/>
      <c r="AB882" s="9"/>
      <c r="AC882" s="9"/>
    </row>
    <row r="883" spans="7:29" ht="12.75" x14ac:dyDescent="0.2">
      <c r="G883" s="4"/>
      <c r="H883" s="4"/>
      <c r="I883" s="4"/>
      <c r="J883" s="5"/>
      <c r="L883" s="6"/>
      <c r="M883" s="9"/>
      <c r="N883" s="4"/>
      <c r="Q883" s="9"/>
      <c r="S883" s="9"/>
      <c r="T883" s="9"/>
      <c r="X883" s="13"/>
      <c r="Y883" s="9"/>
      <c r="Z883" s="9"/>
      <c r="AB883" s="9"/>
      <c r="AC883" s="9"/>
    </row>
    <row r="884" spans="7:29" ht="12.75" x14ac:dyDescent="0.2">
      <c r="G884" s="4"/>
      <c r="H884" s="4"/>
      <c r="I884" s="4"/>
      <c r="J884" s="5"/>
      <c r="L884" s="6"/>
      <c r="M884" s="9"/>
      <c r="N884" s="4"/>
      <c r="Q884" s="9"/>
      <c r="S884" s="9"/>
      <c r="T884" s="9"/>
      <c r="X884" s="13"/>
      <c r="Y884" s="9"/>
      <c r="Z884" s="9"/>
      <c r="AB884" s="9"/>
      <c r="AC884" s="9"/>
    </row>
    <row r="885" spans="7:29" ht="12.75" x14ac:dyDescent="0.2">
      <c r="G885" s="4"/>
      <c r="H885" s="4"/>
      <c r="I885" s="4"/>
      <c r="J885" s="5"/>
      <c r="L885" s="6"/>
      <c r="M885" s="9"/>
      <c r="N885" s="4"/>
      <c r="Q885" s="9"/>
      <c r="S885" s="9"/>
      <c r="T885" s="9"/>
      <c r="X885" s="13"/>
      <c r="Y885" s="9"/>
      <c r="Z885" s="9"/>
      <c r="AB885" s="9"/>
      <c r="AC885" s="9"/>
    </row>
    <row r="886" spans="7:29" ht="12.75" x14ac:dyDescent="0.2">
      <c r="G886" s="4"/>
      <c r="H886" s="4"/>
      <c r="I886" s="4"/>
      <c r="J886" s="5"/>
      <c r="L886" s="6"/>
      <c r="M886" s="9"/>
      <c r="N886" s="4"/>
      <c r="Q886" s="9"/>
      <c r="S886" s="9"/>
      <c r="T886" s="9"/>
      <c r="X886" s="13"/>
      <c r="Y886" s="9"/>
      <c r="Z886" s="9"/>
      <c r="AB886" s="9"/>
      <c r="AC886" s="9"/>
    </row>
    <row r="887" spans="7:29" ht="12.75" x14ac:dyDescent="0.2">
      <c r="G887" s="4"/>
      <c r="H887" s="4"/>
      <c r="I887" s="4"/>
      <c r="J887" s="5"/>
      <c r="L887" s="6"/>
      <c r="M887" s="9"/>
      <c r="N887" s="4"/>
      <c r="Q887" s="9"/>
      <c r="S887" s="9"/>
      <c r="T887" s="9"/>
      <c r="X887" s="13"/>
      <c r="Y887" s="9"/>
      <c r="Z887" s="9"/>
      <c r="AB887" s="9"/>
      <c r="AC887" s="9"/>
    </row>
    <row r="888" spans="7:29" ht="12.75" x14ac:dyDescent="0.2">
      <c r="G888" s="4"/>
      <c r="H888" s="4"/>
      <c r="I888" s="4"/>
      <c r="J888" s="5"/>
      <c r="L888" s="6"/>
      <c r="M888" s="9"/>
      <c r="N888" s="4"/>
      <c r="Q888" s="9"/>
      <c r="S888" s="9"/>
      <c r="T888" s="9"/>
      <c r="X888" s="13"/>
      <c r="Y888" s="9"/>
      <c r="Z888" s="9"/>
      <c r="AB888" s="9"/>
      <c r="AC888" s="9"/>
    </row>
    <row r="889" spans="7:29" ht="12.75" x14ac:dyDescent="0.2">
      <c r="G889" s="4"/>
      <c r="H889" s="4"/>
      <c r="I889" s="4"/>
      <c r="J889" s="5"/>
      <c r="L889" s="6"/>
      <c r="M889" s="9"/>
      <c r="N889" s="4"/>
      <c r="Q889" s="9"/>
      <c r="S889" s="9"/>
      <c r="T889" s="9"/>
      <c r="X889" s="13"/>
      <c r="Y889" s="9"/>
      <c r="Z889" s="9"/>
      <c r="AB889" s="9"/>
      <c r="AC889" s="9"/>
    </row>
    <row r="890" spans="7:29" ht="12.75" x14ac:dyDescent="0.2">
      <c r="G890" s="4"/>
      <c r="H890" s="4"/>
      <c r="I890" s="4"/>
      <c r="J890" s="5"/>
      <c r="L890" s="6"/>
      <c r="M890" s="9"/>
      <c r="N890" s="4"/>
      <c r="Q890" s="9"/>
      <c r="S890" s="9"/>
      <c r="T890" s="9"/>
      <c r="X890" s="13"/>
      <c r="Y890" s="9"/>
      <c r="Z890" s="9"/>
      <c r="AB890" s="9"/>
      <c r="AC890" s="9"/>
    </row>
    <row r="891" spans="7:29" ht="12.75" x14ac:dyDescent="0.2">
      <c r="G891" s="4"/>
      <c r="H891" s="4"/>
      <c r="I891" s="4"/>
      <c r="J891" s="5"/>
      <c r="L891" s="6"/>
      <c r="M891" s="9"/>
      <c r="N891" s="4"/>
      <c r="Q891" s="9"/>
      <c r="S891" s="9"/>
      <c r="T891" s="9"/>
      <c r="X891" s="13"/>
      <c r="Y891" s="9"/>
      <c r="Z891" s="9"/>
      <c r="AB891" s="9"/>
      <c r="AC891" s="9"/>
    </row>
    <row r="892" spans="7:29" ht="12.75" x14ac:dyDescent="0.2">
      <c r="G892" s="4"/>
      <c r="H892" s="4"/>
      <c r="I892" s="4"/>
      <c r="J892" s="5"/>
      <c r="L892" s="6"/>
      <c r="M892" s="9"/>
      <c r="N892" s="4"/>
      <c r="Q892" s="9"/>
      <c r="S892" s="9"/>
      <c r="T892" s="9"/>
      <c r="X892" s="13"/>
      <c r="Y892" s="9"/>
      <c r="Z892" s="9"/>
      <c r="AB892" s="9"/>
      <c r="AC892" s="9"/>
    </row>
    <row r="893" spans="7:29" ht="12.75" x14ac:dyDescent="0.2">
      <c r="G893" s="4"/>
      <c r="H893" s="4"/>
      <c r="I893" s="4"/>
      <c r="J893" s="5"/>
      <c r="L893" s="6"/>
      <c r="M893" s="9"/>
      <c r="N893" s="4"/>
      <c r="Q893" s="9"/>
      <c r="S893" s="9"/>
      <c r="T893" s="9"/>
      <c r="X893" s="13"/>
      <c r="Y893" s="9"/>
      <c r="Z893" s="9"/>
      <c r="AB893" s="9"/>
      <c r="AC893" s="9"/>
    </row>
    <row r="894" spans="7:29" ht="12.75" x14ac:dyDescent="0.2">
      <c r="G894" s="4"/>
      <c r="H894" s="4"/>
      <c r="I894" s="4"/>
      <c r="J894" s="5"/>
      <c r="L894" s="6"/>
      <c r="M894" s="9"/>
      <c r="N894" s="4"/>
      <c r="Q894" s="9"/>
      <c r="S894" s="9"/>
      <c r="T894" s="9"/>
      <c r="X894" s="13"/>
      <c r="Y894" s="9"/>
      <c r="Z894" s="9"/>
      <c r="AB894" s="9"/>
      <c r="AC894" s="9"/>
    </row>
    <row r="895" spans="7:29" ht="12.75" x14ac:dyDescent="0.2">
      <c r="G895" s="4"/>
      <c r="H895" s="4"/>
      <c r="I895" s="4"/>
      <c r="J895" s="5"/>
      <c r="L895" s="6"/>
      <c r="M895" s="9"/>
      <c r="N895" s="4"/>
      <c r="Q895" s="9"/>
      <c r="S895" s="9"/>
      <c r="T895" s="9"/>
      <c r="X895" s="13"/>
      <c r="Y895" s="9"/>
      <c r="Z895" s="9"/>
      <c r="AB895" s="9"/>
      <c r="AC895" s="9"/>
    </row>
    <row r="896" spans="7:29" ht="12.75" x14ac:dyDescent="0.2">
      <c r="G896" s="4"/>
      <c r="H896" s="4"/>
      <c r="I896" s="4"/>
      <c r="J896" s="5"/>
      <c r="L896" s="6"/>
      <c r="M896" s="9"/>
      <c r="N896" s="4"/>
      <c r="Q896" s="9"/>
      <c r="S896" s="9"/>
      <c r="T896" s="9"/>
      <c r="X896" s="13"/>
      <c r="Y896" s="9"/>
      <c r="Z896" s="9"/>
      <c r="AB896" s="9"/>
      <c r="AC896" s="9"/>
    </row>
    <row r="897" spans="7:29" ht="12.75" x14ac:dyDescent="0.2">
      <c r="G897" s="4"/>
      <c r="H897" s="4"/>
      <c r="I897" s="4"/>
      <c r="J897" s="5"/>
      <c r="L897" s="6"/>
      <c r="M897" s="9"/>
      <c r="N897" s="4"/>
      <c r="Q897" s="9"/>
      <c r="S897" s="9"/>
      <c r="T897" s="9"/>
      <c r="X897" s="13"/>
      <c r="Y897" s="9"/>
      <c r="Z897" s="9"/>
      <c r="AB897" s="9"/>
      <c r="AC897" s="9"/>
    </row>
    <row r="898" spans="7:29" ht="12.75" x14ac:dyDescent="0.2">
      <c r="G898" s="4"/>
      <c r="H898" s="4"/>
      <c r="I898" s="4"/>
      <c r="J898" s="5"/>
      <c r="L898" s="6"/>
      <c r="M898" s="9"/>
      <c r="N898" s="4"/>
      <c r="Q898" s="9"/>
      <c r="S898" s="9"/>
      <c r="T898" s="9"/>
      <c r="X898" s="13"/>
      <c r="Y898" s="9"/>
      <c r="Z898" s="9"/>
      <c r="AB898" s="9"/>
      <c r="AC898" s="9"/>
    </row>
    <row r="899" spans="7:29" ht="12.75" x14ac:dyDescent="0.2">
      <c r="G899" s="4"/>
      <c r="H899" s="4"/>
      <c r="I899" s="4"/>
      <c r="J899" s="5"/>
      <c r="L899" s="6"/>
      <c r="M899" s="9"/>
      <c r="N899" s="4"/>
      <c r="Q899" s="9"/>
      <c r="S899" s="9"/>
      <c r="T899" s="9"/>
      <c r="X899" s="13"/>
      <c r="Y899" s="9"/>
      <c r="Z899" s="9"/>
      <c r="AB899" s="9"/>
      <c r="AC899" s="9"/>
    </row>
    <row r="900" spans="7:29" ht="12.75" x14ac:dyDescent="0.2">
      <c r="G900" s="4"/>
      <c r="H900" s="4"/>
      <c r="I900" s="4"/>
      <c r="J900" s="5"/>
      <c r="L900" s="6"/>
      <c r="M900" s="9"/>
      <c r="N900" s="4"/>
      <c r="Q900" s="9"/>
      <c r="S900" s="9"/>
      <c r="T900" s="9"/>
      <c r="X900" s="13"/>
      <c r="Y900" s="9"/>
      <c r="Z900" s="9"/>
      <c r="AB900" s="9"/>
      <c r="AC900" s="9"/>
    </row>
    <row r="901" spans="7:29" ht="12.75" x14ac:dyDescent="0.2">
      <c r="G901" s="4"/>
      <c r="H901" s="4"/>
      <c r="I901" s="4"/>
      <c r="J901" s="5"/>
      <c r="L901" s="6"/>
      <c r="M901" s="9"/>
      <c r="N901" s="4"/>
      <c r="Q901" s="9"/>
      <c r="S901" s="9"/>
      <c r="T901" s="9"/>
      <c r="X901" s="13"/>
      <c r="Y901" s="9"/>
      <c r="Z901" s="9"/>
      <c r="AB901" s="9"/>
      <c r="AC901" s="9"/>
    </row>
    <row r="902" spans="7:29" ht="12.75" x14ac:dyDescent="0.2">
      <c r="G902" s="4"/>
      <c r="H902" s="4"/>
      <c r="I902" s="4"/>
      <c r="J902" s="5"/>
      <c r="L902" s="6"/>
      <c r="M902" s="9"/>
      <c r="N902" s="4"/>
      <c r="Q902" s="9"/>
      <c r="S902" s="9"/>
      <c r="T902" s="9"/>
      <c r="X902" s="13"/>
      <c r="Y902" s="9"/>
      <c r="Z902" s="9"/>
      <c r="AB902" s="9"/>
      <c r="AC902" s="9"/>
    </row>
    <row r="903" spans="7:29" ht="12.75" x14ac:dyDescent="0.2">
      <c r="G903" s="4"/>
      <c r="H903" s="4"/>
      <c r="I903" s="4"/>
      <c r="J903" s="5"/>
      <c r="L903" s="6"/>
      <c r="M903" s="9"/>
      <c r="N903" s="4"/>
      <c r="Q903" s="9"/>
      <c r="S903" s="9"/>
      <c r="T903" s="9"/>
      <c r="X903" s="13"/>
      <c r="Y903" s="9"/>
      <c r="Z903" s="9"/>
      <c r="AB903" s="9"/>
      <c r="AC903" s="9"/>
    </row>
    <row r="904" spans="7:29" ht="12.75" x14ac:dyDescent="0.2">
      <c r="G904" s="4"/>
      <c r="H904" s="4"/>
      <c r="I904" s="4"/>
      <c r="J904" s="5"/>
      <c r="L904" s="6"/>
      <c r="M904" s="9"/>
      <c r="N904" s="4"/>
      <c r="Q904" s="9"/>
      <c r="S904" s="9"/>
      <c r="T904" s="9"/>
      <c r="X904" s="13"/>
      <c r="Y904" s="9"/>
      <c r="Z904" s="9"/>
      <c r="AB904" s="9"/>
      <c r="AC904" s="9"/>
    </row>
    <row r="905" spans="7:29" ht="12.75" x14ac:dyDescent="0.2">
      <c r="G905" s="4"/>
      <c r="H905" s="4"/>
      <c r="I905" s="4"/>
      <c r="J905" s="5"/>
      <c r="L905" s="6"/>
      <c r="M905" s="9"/>
      <c r="N905" s="4"/>
      <c r="Q905" s="9"/>
      <c r="S905" s="9"/>
      <c r="T905" s="9"/>
      <c r="X905" s="13"/>
      <c r="Y905" s="9"/>
      <c r="Z905" s="9"/>
      <c r="AB905" s="9"/>
      <c r="AC905" s="9"/>
    </row>
    <row r="906" spans="7:29" ht="12.75" x14ac:dyDescent="0.2">
      <c r="G906" s="4"/>
      <c r="H906" s="4"/>
      <c r="I906" s="4"/>
      <c r="J906" s="5"/>
      <c r="L906" s="6"/>
      <c r="M906" s="9"/>
      <c r="N906" s="4"/>
      <c r="Q906" s="9"/>
      <c r="S906" s="9"/>
      <c r="T906" s="9"/>
      <c r="X906" s="13"/>
      <c r="Y906" s="9"/>
      <c r="Z906" s="9"/>
      <c r="AB906" s="9"/>
      <c r="AC906" s="9"/>
    </row>
    <row r="907" spans="7:29" ht="12.75" x14ac:dyDescent="0.2">
      <c r="G907" s="4"/>
      <c r="H907" s="4"/>
      <c r="I907" s="4"/>
      <c r="J907" s="5"/>
      <c r="L907" s="6"/>
      <c r="M907" s="9"/>
      <c r="N907" s="4"/>
      <c r="Q907" s="9"/>
      <c r="S907" s="9"/>
      <c r="T907" s="9"/>
      <c r="X907" s="13"/>
      <c r="Y907" s="9"/>
      <c r="Z907" s="9"/>
      <c r="AB907" s="9"/>
      <c r="AC907" s="9"/>
    </row>
    <row r="908" spans="7:29" ht="12.75" x14ac:dyDescent="0.2">
      <c r="G908" s="4"/>
      <c r="H908" s="4"/>
      <c r="I908" s="4"/>
      <c r="J908" s="5"/>
      <c r="L908" s="6"/>
      <c r="M908" s="9"/>
      <c r="N908" s="4"/>
      <c r="Q908" s="9"/>
      <c r="S908" s="9"/>
      <c r="T908" s="9"/>
      <c r="X908" s="13"/>
      <c r="Y908" s="9"/>
      <c r="Z908" s="9"/>
      <c r="AB908" s="9"/>
      <c r="AC908" s="9"/>
    </row>
    <row r="909" spans="7:29" ht="12.75" x14ac:dyDescent="0.2">
      <c r="G909" s="4"/>
      <c r="H909" s="4"/>
      <c r="I909" s="4"/>
      <c r="J909" s="5"/>
      <c r="L909" s="6"/>
      <c r="M909" s="9"/>
      <c r="N909" s="4"/>
      <c r="Q909" s="9"/>
      <c r="S909" s="9"/>
      <c r="T909" s="9"/>
      <c r="X909" s="13"/>
      <c r="Y909" s="9"/>
      <c r="Z909" s="9"/>
      <c r="AB909" s="9"/>
      <c r="AC909" s="9"/>
    </row>
    <row r="910" spans="7:29" ht="12.75" x14ac:dyDescent="0.2">
      <c r="G910" s="4"/>
      <c r="H910" s="4"/>
      <c r="I910" s="4"/>
      <c r="J910" s="5"/>
      <c r="L910" s="6"/>
      <c r="M910" s="9"/>
      <c r="N910" s="4"/>
      <c r="Q910" s="9"/>
      <c r="S910" s="9"/>
      <c r="T910" s="9"/>
      <c r="X910" s="13"/>
      <c r="Y910" s="9"/>
      <c r="Z910" s="9"/>
      <c r="AB910" s="9"/>
      <c r="AC910" s="9"/>
    </row>
    <row r="911" spans="7:29" ht="12.75" x14ac:dyDescent="0.2">
      <c r="G911" s="4"/>
      <c r="H911" s="4"/>
      <c r="I911" s="4"/>
      <c r="J911" s="5"/>
      <c r="L911" s="6"/>
      <c r="M911" s="9"/>
      <c r="N911" s="4"/>
      <c r="Q911" s="9"/>
      <c r="S911" s="9"/>
      <c r="T911" s="9"/>
      <c r="X911" s="13"/>
      <c r="Y911" s="9"/>
      <c r="Z911" s="9"/>
      <c r="AB911" s="9"/>
      <c r="AC911" s="9"/>
    </row>
    <row r="912" spans="7:29" ht="12.75" x14ac:dyDescent="0.2">
      <c r="G912" s="4"/>
      <c r="H912" s="4"/>
      <c r="I912" s="4"/>
      <c r="J912" s="5"/>
      <c r="L912" s="6"/>
      <c r="M912" s="9"/>
      <c r="N912" s="4"/>
      <c r="Q912" s="9"/>
      <c r="S912" s="9"/>
      <c r="T912" s="9"/>
      <c r="X912" s="13"/>
      <c r="Y912" s="9"/>
      <c r="Z912" s="9"/>
      <c r="AB912" s="9"/>
      <c r="AC912" s="9"/>
    </row>
    <row r="913" spans="7:29" ht="12.75" x14ac:dyDescent="0.2">
      <c r="G913" s="4"/>
      <c r="H913" s="4"/>
      <c r="I913" s="4"/>
      <c r="J913" s="5"/>
      <c r="L913" s="6"/>
      <c r="M913" s="9"/>
      <c r="N913" s="4"/>
      <c r="Q913" s="9"/>
      <c r="S913" s="9"/>
      <c r="T913" s="9"/>
      <c r="X913" s="13"/>
      <c r="Y913" s="9"/>
      <c r="Z913" s="9"/>
      <c r="AB913" s="9"/>
      <c r="AC913" s="9"/>
    </row>
    <row r="914" spans="7:29" ht="12.75" x14ac:dyDescent="0.2">
      <c r="G914" s="4"/>
      <c r="H914" s="4"/>
      <c r="I914" s="4"/>
      <c r="J914" s="5"/>
      <c r="L914" s="6"/>
      <c r="M914" s="9"/>
      <c r="N914" s="4"/>
      <c r="Q914" s="9"/>
      <c r="S914" s="9"/>
      <c r="T914" s="9"/>
      <c r="X914" s="13"/>
      <c r="Y914" s="9"/>
      <c r="Z914" s="9"/>
      <c r="AB914" s="9"/>
      <c r="AC914" s="9"/>
    </row>
    <row r="915" spans="7:29" ht="12.75" x14ac:dyDescent="0.2">
      <c r="G915" s="4"/>
      <c r="H915" s="4"/>
      <c r="I915" s="4"/>
      <c r="J915" s="5"/>
      <c r="L915" s="6"/>
      <c r="M915" s="9"/>
      <c r="N915" s="4"/>
      <c r="Q915" s="9"/>
      <c r="S915" s="9"/>
      <c r="T915" s="9"/>
      <c r="X915" s="13"/>
      <c r="Y915" s="9"/>
      <c r="Z915" s="9"/>
      <c r="AB915" s="9"/>
      <c r="AC915" s="9"/>
    </row>
    <row r="916" spans="7:29" ht="12.75" x14ac:dyDescent="0.2">
      <c r="G916" s="4"/>
      <c r="H916" s="4"/>
      <c r="I916" s="4"/>
      <c r="J916" s="5"/>
      <c r="L916" s="6"/>
      <c r="M916" s="9"/>
      <c r="N916" s="4"/>
      <c r="Q916" s="9"/>
      <c r="S916" s="9"/>
      <c r="T916" s="9"/>
      <c r="X916" s="13"/>
      <c r="Y916" s="9"/>
      <c r="Z916" s="9"/>
      <c r="AB916" s="9"/>
      <c r="AC916" s="9"/>
    </row>
    <row r="917" spans="7:29" ht="12.75" x14ac:dyDescent="0.2">
      <c r="G917" s="4"/>
      <c r="H917" s="4"/>
      <c r="I917" s="4"/>
      <c r="J917" s="5"/>
      <c r="L917" s="6"/>
      <c r="M917" s="9"/>
      <c r="N917" s="4"/>
      <c r="Q917" s="9"/>
      <c r="S917" s="9"/>
      <c r="T917" s="9"/>
      <c r="X917" s="13"/>
      <c r="Y917" s="9"/>
      <c r="Z917" s="9"/>
      <c r="AB917" s="9"/>
      <c r="AC917" s="9"/>
    </row>
    <row r="918" spans="7:29" ht="12.75" x14ac:dyDescent="0.2">
      <c r="G918" s="4"/>
      <c r="H918" s="4"/>
      <c r="I918" s="4"/>
      <c r="J918" s="5"/>
      <c r="L918" s="6"/>
      <c r="M918" s="9"/>
      <c r="N918" s="4"/>
      <c r="Q918" s="9"/>
      <c r="S918" s="9"/>
      <c r="T918" s="9"/>
      <c r="X918" s="13"/>
      <c r="Y918" s="9"/>
      <c r="Z918" s="9"/>
      <c r="AB918" s="9"/>
      <c r="AC918" s="9"/>
    </row>
    <row r="919" spans="7:29" ht="12.75" x14ac:dyDescent="0.2">
      <c r="G919" s="4"/>
      <c r="H919" s="4"/>
      <c r="I919" s="4"/>
      <c r="J919" s="5"/>
      <c r="L919" s="6"/>
      <c r="M919" s="9"/>
      <c r="N919" s="4"/>
      <c r="Q919" s="9"/>
      <c r="S919" s="9"/>
      <c r="T919" s="9"/>
      <c r="X919" s="13"/>
      <c r="Y919" s="9"/>
      <c r="Z919" s="9"/>
      <c r="AB919" s="9"/>
      <c r="AC919" s="9"/>
    </row>
    <row r="920" spans="7:29" ht="12.75" x14ac:dyDescent="0.2">
      <c r="G920" s="4"/>
      <c r="H920" s="4"/>
      <c r="I920" s="4"/>
      <c r="J920" s="5"/>
      <c r="L920" s="6"/>
      <c r="M920" s="9"/>
      <c r="N920" s="4"/>
      <c r="Q920" s="9"/>
      <c r="S920" s="9"/>
      <c r="T920" s="9"/>
      <c r="X920" s="13"/>
      <c r="Y920" s="9"/>
      <c r="Z920" s="9"/>
      <c r="AB920" s="9"/>
      <c r="AC920" s="9"/>
    </row>
    <row r="921" spans="7:29" ht="12.75" x14ac:dyDescent="0.2">
      <c r="G921" s="4"/>
      <c r="H921" s="4"/>
      <c r="I921" s="4"/>
      <c r="J921" s="5"/>
      <c r="L921" s="6"/>
      <c r="M921" s="9"/>
      <c r="N921" s="4"/>
      <c r="Q921" s="9"/>
      <c r="S921" s="9"/>
      <c r="T921" s="9"/>
      <c r="X921" s="13"/>
      <c r="Y921" s="9"/>
      <c r="Z921" s="9"/>
      <c r="AB921" s="9"/>
      <c r="AC921" s="9"/>
    </row>
    <row r="922" spans="7:29" ht="12.75" x14ac:dyDescent="0.2">
      <c r="G922" s="4"/>
      <c r="H922" s="4"/>
      <c r="I922" s="4"/>
      <c r="J922" s="5"/>
      <c r="L922" s="6"/>
      <c r="M922" s="9"/>
      <c r="N922" s="4"/>
      <c r="Q922" s="9"/>
      <c r="S922" s="9"/>
      <c r="T922" s="9"/>
      <c r="X922" s="13"/>
      <c r="Y922" s="9"/>
      <c r="Z922" s="9"/>
      <c r="AB922" s="9"/>
      <c r="AC922" s="9"/>
    </row>
    <row r="923" spans="7:29" ht="12.75" x14ac:dyDescent="0.2">
      <c r="G923" s="4"/>
      <c r="H923" s="4"/>
      <c r="I923" s="4"/>
      <c r="J923" s="5"/>
      <c r="L923" s="6"/>
      <c r="M923" s="9"/>
      <c r="N923" s="4"/>
      <c r="Q923" s="9"/>
      <c r="S923" s="9"/>
      <c r="T923" s="9"/>
      <c r="X923" s="13"/>
      <c r="Y923" s="9"/>
      <c r="Z923" s="9"/>
      <c r="AB923" s="9"/>
      <c r="AC923" s="9"/>
    </row>
    <row r="924" spans="7:29" ht="12.75" x14ac:dyDescent="0.2">
      <c r="G924" s="4"/>
      <c r="H924" s="4"/>
      <c r="I924" s="4"/>
      <c r="J924" s="5"/>
      <c r="L924" s="6"/>
      <c r="M924" s="9"/>
      <c r="N924" s="4"/>
      <c r="Q924" s="9"/>
      <c r="S924" s="9"/>
      <c r="T924" s="9"/>
      <c r="X924" s="13"/>
      <c r="Y924" s="9"/>
      <c r="Z924" s="9"/>
      <c r="AB924" s="9"/>
      <c r="AC924" s="9"/>
    </row>
    <row r="925" spans="7:29" ht="12.75" x14ac:dyDescent="0.2">
      <c r="G925" s="4"/>
      <c r="H925" s="4"/>
      <c r="I925" s="4"/>
      <c r="J925" s="5"/>
      <c r="L925" s="6"/>
      <c r="M925" s="9"/>
      <c r="N925" s="4"/>
      <c r="Q925" s="9"/>
      <c r="S925" s="9"/>
      <c r="T925" s="9"/>
      <c r="X925" s="13"/>
      <c r="Y925" s="9"/>
      <c r="Z925" s="9"/>
      <c r="AB925" s="9"/>
      <c r="AC925" s="9"/>
    </row>
    <row r="926" spans="7:29" ht="12.75" x14ac:dyDescent="0.2">
      <c r="G926" s="4"/>
      <c r="H926" s="4"/>
      <c r="I926" s="4"/>
      <c r="J926" s="5"/>
      <c r="L926" s="6"/>
      <c r="M926" s="9"/>
      <c r="N926" s="4"/>
      <c r="Q926" s="9"/>
      <c r="S926" s="9"/>
      <c r="T926" s="9"/>
      <c r="X926" s="13"/>
      <c r="Y926" s="9"/>
      <c r="Z926" s="9"/>
      <c r="AB926" s="9"/>
      <c r="AC926" s="9"/>
    </row>
    <row r="927" spans="7:29" ht="12.75" x14ac:dyDescent="0.2">
      <c r="G927" s="4"/>
      <c r="H927" s="4"/>
      <c r="I927" s="4"/>
      <c r="J927" s="5"/>
      <c r="L927" s="6"/>
      <c r="M927" s="9"/>
      <c r="N927" s="4"/>
      <c r="Q927" s="9"/>
      <c r="S927" s="9"/>
      <c r="T927" s="9"/>
      <c r="X927" s="13"/>
      <c r="Y927" s="9"/>
      <c r="Z927" s="9"/>
      <c r="AB927" s="9"/>
      <c r="AC927" s="9"/>
    </row>
    <row r="928" spans="7:29" ht="12.75" x14ac:dyDescent="0.2">
      <c r="G928" s="4"/>
      <c r="H928" s="4"/>
      <c r="I928" s="4"/>
      <c r="J928" s="5"/>
      <c r="L928" s="6"/>
      <c r="M928" s="9"/>
      <c r="N928" s="4"/>
      <c r="Q928" s="9"/>
      <c r="S928" s="9"/>
      <c r="T928" s="9"/>
      <c r="X928" s="13"/>
      <c r="Y928" s="9"/>
      <c r="Z928" s="9"/>
      <c r="AB928" s="9"/>
      <c r="AC928" s="9"/>
    </row>
    <row r="929" spans="7:29" ht="12.75" x14ac:dyDescent="0.2">
      <c r="G929" s="4"/>
      <c r="H929" s="4"/>
      <c r="I929" s="4"/>
      <c r="J929" s="5"/>
      <c r="L929" s="6"/>
      <c r="M929" s="9"/>
      <c r="N929" s="4"/>
      <c r="Q929" s="9"/>
      <c r="S929" s="9"/>
      <c r="T929" s="9"/>
      <c r="X929" s="13"/>
      <c r="Y929" s="9"/>
      <c r="Z929" s="9"/>
      <c r="AB929" s="9"/>
      <c r="AC929" s="9"/>
    </row>
    <row r="930" spans="7:29" ht="12.75" x14ac:dyDescent="0.2">
      <c r="G930" s="4"/>
      <c r="H930" s="4"/>
      <c r="I930" s="4"/>
      <c r="J930" s="5"/>
      <c r="L930" s="6"/>
      <c r="M930" s="9"/>
      <c r="N930" s="4"/>
      <c r="Q930" s="9"/>
      <c r="S930" s="9"/>
      <c r="T930" s="9"/>
      <c r="X930" s="13"/>
      <c r="Y930" s="9"/>
      <c r="Z930" s="9"/>
      <c r="AB930" s="9"/>
      <c r="AC930" s="9"/>
    </row>
    <row r="931" spans="7:29" ht="12.75" x14ac:dyDescent="0.2">
      <c r="G931" s="4"/>
      <c r="H931" s="4"/>
      <c r="I931" s="4"/>
      <c r="J931" s="5"/>
      <c r="L931" s="6"/>
      <c r="M931" s="9"/>
      <c r="N931" s="4"/>
      <c r="Q931" s="9"/>
      <c r="S931" s="9"/>
      <c r="T931" s="9"/>
      <c r="X931" s="13"/>
      <c r="Y931" s="9"/>
      <c r="Z931" s="9"/>
      <c r="AB931" s="9"/>
      <c r="AC931" s="9"/>
    </row>
    <row r="932" spans="7:29" ht="12.75" x14ac:dyDescent="0.2">
      <c r="G932" s="4"/>
      <c r="H932" s="4"/>
      <c r="I932" s="4"/>
      <c r="J932" s="5"/>
      <c r="L932" s="6"/>
      <c r="M932" s="9"/>
      <c r="N932" s="4"/>
      <c r="Q932" s="9"/>
      <c r="S932" s="9"/>
      <c r="T932" s="9"/>
      <c r="X932" s="13"/>
      <c r="Y932" s="9"/>
      <c r="Z932" s="9"/>
      <c r="AB932" s="9"/>
      <c r="AC932" s="9"/>
    </row>
    <row r="933" spans="7:29" ht="12.75" x14ac:dyDescent="0.2">
      <c r="G933" s="4"/>
      <c r="H933" s="4"/>
      <c r="I933" s="4"/>
      <c r="J933" s="5"/>
      <c r="L933" s="6"/>
      <c r="M933" s="9"/>
      <c r="N933" s="4"/>
      <c r="Q933" s="9"/>
      <c r="S933" s="9"/>
      <c r="T933" s="9"/>
      <c r="X933" s="13"/>
      <c r="Y933" s="9"/>
      <c r="Z933" s="9"/>
      <c r="AB933" s="9"/>
      <c r="AC933" s="9"/>
    </row>
    <row r="934" spans="7:29" ht="12.75" x14ac:dyDescent="0.2">
      <c r="G934" s="4"/>
      <c r="H934" s="4"/>
      <c r="I934" s="4"/>
      <c r="J934" s="5"/>
      <c r="L934" s="6"/>
      <c r="M934" s="9"/>
      <c r="N934" s="4"/>
      <c r="Q934" s="9"/>
      <c r="S934" s="9"/>
      <c r="T934" s="9"/>
      <c r="X934" s="13"/>
      <c r="Y934" s="9"/>
      <c r="Z934" s="9"/>
      <c r="AB934" s="9"/>
      <c r="AC934" s="9"/>
    </row>
    <row r="935" spans="7:29" ht="12.75" x14ac:dyDescent="0.2">
      <c r="G935" s="4"/>
      <c r="H935" s="4"/>
      <c r="I935" s="4"/>
      <c r="J935" s="5"/>
      <c r="L935" s="6"/>
      <c r="M935" s="9"/>
      <c r="N935" s="4"/>
      <c r="Q935" s="9"/>
      <c r="S935" s="9"/>
      <c r="T935" s="9"/>
      <c r="X935" s="13"/>
      <c r="Y935" s="9"/>
      <c r="Z935" s="9"/>
      <c r="AB935" s="9"/>
      <c r="AC935" s="9"/>
    </row>
    <row r="936" spans="7:29" ht="12.75" x14ac:dyDescent="0.2">
      <c r="G936" s="4"/>
      <c r="H936" s="4"/>
      <c r="I936" s="4"/>
      <c r="J936" s="5"/>
      <c r="L936" s="6"/>
      <c r="M936" s="9"/>
      <c r="N936" s="4"/>
      <c r="Q936" s="9"/>
      <c r="S936" s="9"/>
      <c r="T936" s="9"/>
      <c r="X936" s="13"/>
      <c r="Y936" s="9"/>
      <c r="Z936" s="9"/>
      <c r="AB936" s="9"/>
      <c r="AC936" s="9"/>
    </row>
    <row r="937" spans="7:29" ht="12.75" x14ac:dyDescent="0.2">
      <c r="G937" s="4"/>
      <c r="H937" s="4"/>
      <c r="I937" s="4"/>
      <c r="J937" s="5"/>
      <c r="L937" s="6"/>
      <c r="M937" s="9"/>
      <c r="N937" s="4"/>
      <c r="Q937" s="9"/>
      <c r="S937" s="9"/>
      <c r="T937" s="9"/>
      <c r="X937" s="13"/>
      <c r="Y937" s="9"/>
      <c r="Z937" s="9"/>
      <c r="AB937" s="9"/>
      <c r="AC937" s="9"/>
    </row>
    <row r="938" spans="7:29" ht="12.75" x14ac:dyDescent="0.2">
      <c r="G938" s="4"/>
      <c r="H938" s="4"/>
      <c r="I938" s="4"/>
      <c r="J938" s="5"/>
      <c r="L938" s="6"/>
      <c r="M938" s="9"/>
      <c r="N938" s="4"/>
      <c r="Q938" s="9"/>
      <c r="S938" s="9"/>
      <c r="T938" s="9"/>
      <c r="X938" s="13"/>
      <c r="Y938" s="9"/>
      <c r="Z938" s="9"/>
      <c r="AB938" s="9"/>
      <c r="AC938" s="9"/>
    </row>
    <row r="939" spans="7:29" ht="12.75" x14ac:dyDescent="0.2">
      <c r="G939" s="4"/>
      <c r="H939" s="4"/>
      <c r="I939" s="4"/>
      <c r="J939" s="5"/>
      <c r="L939" s="6"/>
      <c r="M939" s="9"/>
      <c r="N939" s="4"/>
      <c r="Q939" s="9"/>
      <c r="S939" s="9"/>
      <c r="T939" s="9"/>
      <c r="X939" s="13"/>
      <c r="Y939" s="9"/>
      <c r="Z939" s="9"/>
      <c r="AB939" s="9"/>
      <c r="AC939" s="9"/>
    </row>
    <row r="940" spans="7:29" ht="12.75" x14ac:dyDescent="0.2">
      <c r="G940" s="4"/>
      <c r="H940" s="4"/>
      <c r="I940" s="4"/>
      <c r="J940" s="5"/>
      <c r="L940" s="6"/>
      <c r="M940" s="9"/>
      <c r="N940" s="4"/>
      <c r="Q940" s="9"/>
      <c r="S940" s="9"/>
      <c r="T940" s="9"/>
      <c r="X940" s="13"/>
      <c r="Y940" s="9"/>
      <c r="Z940" s="9"/>
      <c r="AB940" s="9"/>
      <c r="AC940" s="9"/>
    </row>
    <row r="941" spans="7:29" ht="12.75" x14ac:dyDescent="0.2">
      <c r="G941" s="4"/>
      <c r="H941" s="4"/>
      <c r="I941" s="4"/>
      <c r="J941" s="5"/>
      <c r="L941" s="6"/>
      <c r="M941" s="9"/>
      <c r="N941" s="4"/>
      <c r="Q941" s="9"/>
      <c r="S941" s="9"/>
      <c r="T941" s="9"/>
      <c r="X941" s="13"/>
      <c r="Y941" s="9"/>
      <c r="Z941" s="9"/>
      <c r="AB941" s="9"/>
      <c r="AC941" s="9"/>
    </row>
    <row r="942" spans="7:29" ht="12.75" x14ac:dyDescent="0.2">
      <c r="G942" s="4"/>
      <c r="H942" s="4"/>
      <c r="I942" s="4"/>
      <c r="J942" s="5"/>
      <c r="L942" s="6"/>
      <c r="M942" s="9"/>
      <c r="N942" s="4"/>
      <c r="Q942" s="9"/>
      <c r="S942" s="9"/>
      <c r="T942" s="9"/>
      <c r="X942" s="13"/>
      <c r="Y942" s="9"/>
      <c r="Z942" s="9"/>
      <c r="AB942" s="9"/>
      <c r="AC942" s="9"/>
    </row>
    <row r="943" spans="7:29" ht="12.75" x14ac:dyDescent="0.2">
      <c r="G943" s="4"/>
      <c r="H943" s="4"/>
      <c r="I943" s="4"/>
      <c r="J943" s="5"/>
      <c r="L943" s="6"/>
      <c r="M943" s="9"/>
      <c r="N943" s="4"/>
      <c r="Q943" s="9"/>
      <c r="S943" s="9"/>
      <c r="T943" s="9"/>
      <c r="X943" s="13"/>
      <c r="Y943" s="9"/>
      <c r="Z943" s="9"/>
      <c r="AB943" s="9"/>
      <c r="AC943" s="9"/>
    </row>
    <row r="944" spans="7:29" ht="12.75" x14ac:dyDescent="0.2">
      <c r="G944" s="4"/>
      <c r="H944" s="4"/>
      <c r="I944" s="4"/>
      <c r="J944" s="5"/>
      <c r="L944" s="6"/>
      <c r="M944" s="9"/>
      <c r="N944" s="4"/>
      <c r="Q944" s="9"/>
      <c r="S944" s="9"/>
      <c r="T944" s="9"/>
      <c r="X944" s="13"/>
      <c r="Y944" s="9"/>
      <c r="Z944" s="9"/>
      <c r="AB944" s="9"/>
      <c r="AC944" s="9"/>
    </row>
    <row r="945" spans="7:29" ht="12.75" x14ac:dyDescent="0.2">
      <c r="G945" s="4"/>
      <c r="H945" s="4"/>
      <c r="I945" s="4"/>
      <c r="J945" s="5"/>
      <c r="L945" s="6"/>
      <c r="M945" s="9"/>
      <c r="N945" s="4"/>
      <c r="Q945" s="9"/>
      <c r="S945" s="9"/>
      <c r="T945" s="9"/>
      <c r="X945" s="13"/>
      <c r="Y945" s="9"/>
      <c r="Z945" s="9"/>
      <c r="AB945" s="9"/>
      <c r="AC945" s="9"/>
    </row>
    <row r="946" spans="7:29" ht="12.75" x14ac:dyDescent="0.2">
      <c r="G946" s="4"/>
      <c r="H946" s="4"/>
      <c r="I946" s="4"/>
      <c r="J946" s="5"/>
      <c r="L946" s="6"/>
      <c r="M946" s="9"/>
      <c r="N946" s="4"/>
      <c r="Q946" s="9"/>
      <c r="S946" s="9"/>
      <c r="T946" s="9"/>
      <c r="X946" s="13"/>
      <c r="Y946" s="9"/>
      <c r="Z946" s="9"/>
      <c r="AB946" s="9"/>
      <c r="AC946" s="9"/>
    </row>
    <row r="947" spans="7:29" ht="12.75" x14ac:dyDescent="0.2">
      <c r="G947" s="4"/>
      <c r="H947" s="4"/>
      <c r="I947" s="4"/>
      <c r="J947" s="5"/>
      <c r="L947" s="6"/>
      <c r="M947" s="9"/>
      <c r="N947" s="4"/>
      <c r="Q947" s="9"/>
      <c r="S947" s="9"/>
      <c r="T947" s="9"/>
      <c r="X947" s="13"/>
      <c r="Y947" s="9"/>
      <c r="Z947" s="9"/>
      <c r="AB947" s="9"/>
      <c r="AC947" s="9"/>
    </row>
    <row r="948" spans="7:29" ht="12.75" x14ac:dyDescent="0.2">
      <c r="G948" s="4"/>
      <c r="H948" s="4"/>
      <c r="I948" s="4"/>
      <c r="J948" s="5"/>
      <c r="L948" s="6"/>
      <c r="M948" s="9"/>
      <c r="N948" s="4"/>
      <c r="Q948" s="9"/>
      <c r="S948" s="9"/>
      <c r="T948" s="9"/>
      <c r="X948" s="13"/>
      <c r="Y948" s="9"/>
      <c r="Z948" s="9"/>
      <c r="AB948" s="9"/>
      <c r="AC948" s="9"/>
    </row>
    <row r="949" spans="7:29" ht="12.75" x14ac:dyDescent="0.2">
      <c r="G949" s="4"/>
      <c r="H949" s="4"/>
      <c r="I949" s="4"/>
      <c r="J949" s="5"/>
      <c r="L949" s="6"/>
      <c r="M949" s="9"/>
      <c r="N949" s="4"/>
      <c r="Q949" s="9"/>
      <c r="S949" s="9"/>
      <c r="T949" s="9"/>
      <c r="X949" s="13"/>
      <c r="Y949" s="9"/>
      <c r="Z949" s="9"/>
      <c r="AB949" s="9"/>
      <c r="AC949" s="9"/>
    </row>
    <row r="950" spans="7:29" ht="12.75" x14ac:dyDescent="0.2">
      <c r="G950" s="4"/>
      <c r="H950" s="4"/>
      <c r="I950" s="4"/>
      <c r="J950" s="5"/>
      <c r="L950" s="6"/>
      <c r="M950" s="9"/>
      <c r="N950" s="4"/>
      <c r="Q950" s="9"/>
      <c r="S950" s="9"/>
      <c r="T950" s="9"/>
      <c r="X950" s="13"/>
      <c r="Y950" s="9"/>
      <c r="Z950" s="9"/>
      <c r="AB950" s="9"/>
      <c r="AC950" s="9"/>
    </row>
    <row r="951" spans="7:29" ht="12.75" x14ac:dyDescent="0.2">
      <c r="G951" s="4"/>
      <c r="H951" s="4"/>
      <c r="I951" s="4"/>
      <c r="J951" s="5"/>
      <c r="L951" s="6"/>
      <c r="M951" s="9"/>
      <c r="N951" s="4"/>
      <c r="Q951" s="9"/>
      <c r="S951" s="9"/>
      <c r="T951" s="9"/>
      <c r="X951" s="13"/>
      <c r="Y951" s="9"/>
      <c r="Z951" s="9"/>
      <c r="AB951" s="9"/>
      <c r="AC951" s="9"/>
    </row>
    <row r="952" spans="7:29" ht="12.75" x14ac:dyDescent="0.2">
      <c r="G952" s="4"/>
      <c r="H952" s="4"/>
      <c r="I952" s="4"/>
      <c r="J952" s="5"/>
      <c r="L952" s="6"/>
      <c r="M952" s="9"/>
      <c r="N952" s="4"/>
      <c r="Q952" s="9"/>
      <c r="S952" s="9"/>
      <c r="T952" s="9"/>
      <c r="X952" s="13"/>
      <c r="Y952" s="9"/>
      <c r="Z952" s="9"/>
      <c r="AB952" s="9"/>
      <c r="AC952" s="9"/>
    </row>
    <row r="953" spans="7:29" ht="12.75" x14ac:dyDescent="0.2">
      <c r="G953" s="4"/>
      <c r="H953" s="4"/>
      <c r="I953" s="4"/>
      <c r="J953" s="5"/>
      <c r="L953" s="6"/>
      <c r="M953" s="9"/>
      <c r="N953" s="4"/>
      <c r="Q953" s="9"/>
      <c r="S953" s="9"/>
      <c r="T953" s="9"/>
      <c r="X953" s="13"/>
      <c r="Y953" s="9"/>
      <c r="Z953" s="9"/>
      <c r="AB953" s="9"/>
      <c r="AC953" s="9"/>
    </row>
    <row r="954" spans="7:29" ht="12.75" x14ac:dyDescent="0.2">
      <c r="G954" s="4"/>
      <c r="H954" s="4"/>
      <c r="I954" s="4"/>
      <c r="J954" s="5"/>
      <c r="L954" s="6"/>
      <c r="M954" s="9"/>
      <c r="N954" s="4"/>
      <c r="Q954" s="9"/>
      <c r="S954" s="9"/>
      <c r="T954" s="9"/>
      <c r="X954" s="13"/>
      <c r="Y954" s="9"/>
      <c r="Z954" s="9"/>
      <c r="AB954" s="9"/>
      <c r="AC954" s="9"/>
    </row>
    <row r="955" spans="7:29" ht="12.75" x14ac:dyDescent="0.2">
      <c r="G955" s="4"/>
      <c r="H955" s="4"/>
      <c r="I955" s="4"/>
      <c r="J955" s="5"/>
      <c r="L955" s="6"/>
      <c r="M955" s="9"/>
      <c r="N955" s="4"/>
      <c r="Q955" s="9"/>
      <c r="S955" s="9"/>
      <c r="T955" s="9"/>
      <c r="X955" s="13"/>
      <c r="Y955" s="9"/>
      <c r="Z955" s="9"/>
      <c r="AB955" s="9"/>
      <c r="AC955" s="9"/>
    </row>
    <row r="956" spans="7:29" ht="12.75" x14ac:dyDescent="0.2">
      <c r="G956" s="4"/>
      <c r="H956" s="4"/>
      <c r="I956" s="4"/>
      <c r="J956" s="5"/>
      <c r="L956" s="6"/>
      <c r="M956" s="9"/>
      <c r="N956" s="4"/>
      <c r="Q956" s="9"/>
      <c r="S956" s="9"/>
      <c r="T956" s="9"/>
      <c r="X956" s="13"/>
      <c r="Y956" s="9"/>
      <c r="Z956" s="9"/>
      <c r="AB956" s="9"/>
      <c r="AC956" s="9"/>
    </row>
    <row r="957" spans="7:29" ht="12.75" x14ac:dyDescent="0.2">
      <c r="G957" s="4"/>
      <c r="H957" s="4"/>
      <c r="I957" s="4"/>
      <c r="J957" s="5"/>
      <c r="L957" s="6"/>
      <c r="M957" s="9"/>
      <c r="N957" s="4"/>
      <c r="Q957" s="9"/>
      <c r="S957" s="9"/>
      <c r="T957" s="9"/>
      <c r="X957" s="13"/>
      <c r="Y957" s="9"/>
      <c r="Z957" s="9"/>
      <c r="AB957" s="9"/>
      <c r="AC957" s="9"/>
    </row>
    <row r="958" spans="7:29" ht="12.75" x14ac:dyDescent="0.2">
      <c r="G958" s="4"/>
      <c r="H958" s="4"/>
      <c r="I958" s="4"/>
      <c r="J958" s="5"/>
      <c r="L958" s="6"/>
      <c r="M958" s="9"/>
      <c r="N958" s="4"/>
      <c r="Q958" s="9"/>
      <c r="S958" s="9"/>
      <c r="T958" s="9"/>
      <c r="X958" s="13"/>
      <c r="Y958" s="9"/>
      <c r="Z958" s="9"/>
      <c r="AB958" s="9"/>
      <c r="AC958" s="9"/>
    </row>
    <row r="959" spans="7:29" ht="12.75" x14ac:dyDescent="0.2">
      <c r="G959" s="4"/>
      <c r="H959" s="4"/>
      <c r="I959" s="4"/>
      <c r="J959" s="5"/>
      <c r="L959" s="6"/>
      <c r="M959" s="9"/>
      <c r="N959" s="4"/>
      <c r="Q959" s="9"/>
      <c r="S959" s="9"/>
      <c r="T959" s="9"/>
      <c r="X959" s="13"/>
      <c r="Y959" s="9"/>
      <c r="Z959" s="9"/>
      <c r="AB959" s="9"/>
      <c r="AC959" s="9"/>
    </row>
    <row r="960" spans="7:29" ht="12.75" x14ac:dyDescent="0.2">
      <c r="G960" s="4"/>
      <c r="H960" s="4"/>
      <c r="I960" s="4"/>
      <c r="J960" s="5"/>
      <c r="L960" s="6"/>
      <c r="M960" s="9"/>
      <c r="N960" s="4"/>
      <c r="Q960" s="9"/>
      <c r="S960" s="9"/>
      <c r="T960" s="9"/>
      <c r="X960" s="13"/>
      <c r="Y960" s="9"/>
      <c r="Z960" s="9"/>
      <c r="AB960" s="9"/>
      <c r="AC960" s="9"/>
    </row>
    <row r="961" spans="7:29" ht="12.75" x14ac:dyDescent="0.2">
      <c r="G961" s="4"/>
      <c r="H961" s="4"/>
      <c r="I961" s="4"/>
      <c r="J961" s="5"/>
      <c r="L961" s="6"/>
      <c r="M961" s="9"/>
      <c r="N961" s="4"/>
      <c r="Q961" s="9"/>
      <c r="S961" s="9"/>
      <c r="T961" s="9"/>
      <c r="X961" s="13"/>
      <c r="Y961" s="9"/>
      <c r="Z961" s="9"/>
      <c r="AB961" s="9"/>
      <c r="AC961" s="9"/>
    </row>
    <row r="962" spans="7:29" ht="12.75" x14ac:dyDescent="0.2">
      <c r="G962" s="4"/>
      <c r="H962" s="4"/>
      <c r="I962" s="4"/>
      <c r="J962" s="5"/>
      <c r="L962" s="6"/>
      <c r="M962" s="9"/>
      <c r="N962" s="4"/>
      <c r="Q962" s="9"/>
      <c r="S962" s="9"/>
      <c r="T962" s="9"/>
      <c r="X962" s="13"/>
      <c r="Y962" s="9"/>
      <c r="Z962" s="9"/>
      <c r="AB962" s="9"/>
      <c r="AC962" s="9"/>
    </row>
    <row r="963" spans="7:29" ht="12.75" x14ac:dyDescent="0.2">
      <c r="G963" s="4"/>
      <c r="H963" s="4"/>
      <c r="I963" s="4"/>
      <c r="J963" s="5"/>
      <c r="L963" s="6"/>
      <c r="M963" s="9"/>
      <c r="N963" s="4"/>
      <c r="Q963" s="9"/>
      <c r="S963" s="9"/>
      <c r="T963" s="9"/>
      <c r="X963" s="13"/>
      <c r="Y963" s="9"/>
      <c r="Z963" s="9"/>
      <c r="AB963" s="9"/>
      <c r="AC963" s="9"/>
    </row>
    <row r="964" spans="7:29" ht="12.75" x14ac:dyDescent="0.2">
      <c r="G964" s="4"/>
      <c r="H964" s="4"/>
      <c r="I964" s="4"/>
      <c r="J964" s="5"/>
      <c r="L964" s="6"/>
      <c r="M964" s="9"/>
      <c r="N964" s="4"/>
      <c r="Q964" s="9"/>
      <c r="S964" s="9"/>
      <c r="T964" s="9"/>
      <c r="X964" s="13"/>
      <c r="Y964" s="9"/>
      <c r="Z964" s="9"/>
      <c r="AB964" s="9"/>
      <c r="AC964" s="9"/>
    </row>
    <row r="965" spans="7:29" ht="12.75" x14ac:dyDescent="0.2">
      <c r="G965" s="4"/>
      <c r="H965" s="4"/>
      <c r="I965" s="4"/>
      <c r="J965" s="5"/>
      <c r="L965" s="6"/>
      <c r="M965" s="9"/>
      <c r="N965" s="4"/>
      <c r="Q965" s="9"/>
      <c r="S965" s="9"/>
      <c r="T965" s="9"/>
      <c r="X965" s="13"/>
      <c r="Y965" s="9"/>
      <c r="Z965" s="9"/>
      <c r="AB965" s="9"/>
      <c r="AC965" s="9"/>
    </row>
    <row r="966" spans="7:29" ht="12.75" x14ac:dyDescent="0.2">
      <c r="G966" s="4"/>
      <c r="H966" s="4"/>
      <c r="I966" s="4"/>
      <c r="J966" s="5"/>
      <c r="L966" s="6"/>
      <c r="M966" s="9"/>
      <c r="N966" s="4"/>
      <c r="Q966" s="9"/>
      <c r="S966" s="9"/>
      <c r="T966" s="9"/>
      <c r="X966" s="13"/>
      <c r="Y966" s="9"/>
      <c r="Z966" s="9"/>
      <c r="AB966" s="9"/>
      <c r="AC966" s="9"/>
    </row>
    <row r="967" spans="7:29" ht="12.75" x14ac:dyDescent="0.2">
      <c r="G967" s="4"/>
      <c r="H967" s="4"/>
      <c r="I967" s="4"/>
      <c r="J967" s="5"/>
      <c r="L967" s="6"/>
      <c r="M967" s="9"/>
      <c r="N967" s="4"/>
      <c r="Q967" s="9"/>
      <c r="S967" s="9"/>
      <c r="T967" s="9"/>
      <c r="X967" s="13"/>
      <c r="Y967" s="9"/>
      <c r="Z967" s="9"/>
      <c r="AB967" s="9"/>
      <c r="AC967" s="9"/>
    </row>
    <row r="968" spans="7:29" ht="12.75" x14ac:dyDescent="0.2">
      <c r="G968" s="4"/>
      <c r="H968" s="4"/>
      <c r="I968" s="4"/>
      <c r="J968" s="5"/>
      <c r="L968" s="6"/>
      <c r="M968" s="9"/>
      <c r="N968" s="4"/>
      <c r="Q968" s="9"/>
      <c r="S968" s="9"/>
      <c r="T968" s="9"/>
      <c r="X968" s="13"/>
      <c r="Y968" s="9"/>
      <c r="Z968" s="9"/>
      <c r="AB968" s="9"/>
      <c r="AC968" s="9"/>
    </row>
    <row r="969" spans="7:29" ht="12.75" x14ac:dyDescent="0.2">
      <c r="G969" s="4"/>
      <c r="H969" s="4"/>
      <c r="I969" s="4"/>
      <c r="J969" s="5"/>
      <c r="L969" s="6"/>
      <c r="M969" s="9"/>
      <c r="N969" s="4"/>
      <c r="Q969" s="9"/>
      <c r="S969" s="9"/>
      <c r="T969" s="9"/>
      <c r="X969" s="13"/>
      <c r="Y969" s="9"/>
      <c r="Z969" s="9"/>
      <c r="AB969" s="9"/>
      <c r="AC969" s="9"/>
    </row>
    <row r="970" spans="7:29" ht="12.75" x14ac:dyDescent="0.2">
      <c r="G970" s="4"/>
      <c r="H970" s="4"/>
      <c r="I970" s="4"/>
      <c r="J970" s="5"/>
      <c r="L970" s="6"/>
      <c r="M970" s="9"/>
      <c r="N970" s="4"/>
      <c r="Q970" s="9"/>
      <c r="S970" s="9"/>
      <c r="T970" s="9"/>
      <c r="X970" s="13"/>
      <c r="Y970" s="9"/>
      <c r="Z970" s="9"/>
      <c r="AB970" s="9"/>
      <c r="AC970" s="9"/>
    </row>
    <row r="971" spans="7:29" ht="12.75" x14ac:dyDescent="0.2">
      <c r="G971" s="4"/>
      <c r="H971" s="4"/>
      <c r="I971" s="4"/>
      <c r="J971" s="5"/>
      <c r="L971" s="6"/>
      <c r="M971" s="9"/>
      <c r="N971" s="4"/>
      <c r="Q971" s="9"/>
      <c r="S971" s="9"/>
      <c r="T971" s="9"/>
      <c r="X971" s="13"/>
      <c r="Y971" s="9"/>
      <c r="Z971" s="9"/>
      <c r="AB971" s="9"/>
      <c r="AC971" s="9"/>
    </row>
    <row r="972" spans="7:29" ht="12.75" x14ac:dyDescent="0.2">
      <c r="G972" s="4"/>
      <c r="H972" s="4"/>
      <c r="I972" s="4"/>
      <c r="J972" s="5"/>
      <c r="L972" s="6"/>
      <c r="M972" s="9"/>
      <c r="N972" s="4"/>
      <c r="Q972" s="9"/>
      <c r="S972" s="9"/>
      <c r="T972" s="9"/>
      <c r="X972" s="13"/>
      <c r="Y972" s="9"/>
      <c r="Z972" s="9"/>
      <c r="AB972" s="9"/>
      <c r="AC972" s="9"/>
    </row>
    <row r="973" spans="7:29" ht="12.75" x14ac:dyDescent="0.2">
      <c r="G973" s="4"/>
      <c r="H973" s="4"/>
      <c r="I973" s="4"/>
      <c r="J973" s="5"/>
      <c r="L973" s="6"/>
      <c r="M973" s="9"/>
      <c r="N973" s="4"/>
      <c r="Q973" s="9"/>
      <c r="S973" s="9"/>
      <c r="T973" s="9"/>
      <c r="X973" s="13"/>
      <c r="Y973" s="9"/>
      <c r="Z973" s="9"/>
      <c r="AB973" s="9"/>
      <c r="AC973" s="9"/>
    </row>
    <row r="974" spans="7:29" ht="12.75" x14ac:dyDescent="0.2">
      <c r="G974" s="4"/>
      <c r="H974" s="4"/>
      <c r="I974" s="4"/>
      <c r="J974" s="5"/>
      <c r="L974" s="6"/>
      <c r="M974" s="9"/>
      <c r="N974" s="4"/>
      <c r="Q974" s="9"/>
      <c r="S974" s="9"/>
      <c r="T974" s="9"/>
      <c r="X974" s="13"/>
      <c r="Y974" s="9"/>
      <c r="Z974" s="9"/>
      <c r="AB974" s="9"/>
      <c r="AC974" s="9"/>
    </row>
    <row r="975" spans="7:29" ht="12.75" x14ac:dyDescent="0.2">
      <c r="G975" s="4"/>
      <c r="H975" s="4"/>
      <c r="I975" s="4"/>
      <c r="J975" s="5"/>
      <c r="L975" s="6"/>
      <c r="M975" s="9"/>
      <c r="N975" s="4"/>
      <c r="Q975" s="9"/>
      <c r="S975" s="9"/>
      <c r="T975" s="9"/>
      <c r="X975" s="13"/>
      <c r="Y975" s="9"/>
      <c r="Z975" s="9"/>
      <c r="AB975" s="9"/>
      <c r="AC975" s="9"/>
    </row>
    <row r="976" spans="7:29" ht="12.75" x14ac:dyDescent="0.2">
      <c r="G976" s="4"/>
      <c r="H976" s="4"/>
      <c r="I976" s="4"/>
      <c r="J976" s="5"/>
      <c r="L976" s="6"/>
      <c r="M976" s="9"/>
      <c r="N976" s="4"/>
      <c r="Q976" s="9"/>
      <c r="S976" s="9"/>
      <c r="T976" s="9"/>
      <c r="X976" s="13"/>
      <c r="Y976" s="9"/>
      <c r="Z976" s="9"/>
      <c r="AB976" s="9"/>
      <c r="AC976" s="9"/>
    </row>
    <row r="977" spans="7:29" ht="12.75" x14ac:dyDescent="0.2">
      <c r="G977" s="4"/>
      <c r="H977" s="4"/>
      <c r="I977" s="4"/>
      <c r="J977" s="5"/>
      <c r="L977" s="6"/>
      <c r="M977" s="9"/>
      <c r="N977" s="4"/>
      <c r="Q977" s="9"/>
      <c r="S977" s="9"/>
      <c r="T977" s="9"/>
      <c r="X977" s="13"/>
      <c r="Y977" s="9"/>
      <c r="Z977" s="9"/>
      <c r="AB977" s="9"/>
      <c r="AC977" s="9"/>
    </row>
    <row r="978" spans="7:29" ht="12.75" x14ac:dyDescent="0.2">
      <c r="G978" s="4"/>
      <c r="H978" s="4"/>
      <c r="I978" s="4"/>
      <c r="J978" s="5"/>
      <c r="L978" s="6"/>
      <c r="M978" s="9"/>
      <c r="N978" s="4"/>
      <c r="Q978" s="9"/>
      <c r="S978" s="9"/>
      <c r="T978" s="9"/>
      <c r="X978" s="13"/>
      <c r="Y978" s="9"/>
      <c r="Z978" s="9"/>
      <c r="AB978" s="9"/>
      <c r="AC978" s="9"/>
    </row>
    <row r="979" spans="7:29" ht="12.75" x14ac:dyDescent="0.2">
      <c r="G979" s="4"/>
      <c r="H979" s="4"/>
      <c r="I979" s="4"/>
      <c r="J979" s="5"/>
      <c r="L979" s="6"/>
      <c r="M979" s="9"/>
      <c r="N979" s="4"/>
      <c r="Q979" s="9"/>
      <c r="S979" s="9"/>
      <c r="T979" s="9"/>
      <c r="X979" s="13"/>
      <c r="Y979" s="9"/>
      <c r="Z979" s="9"/>
      <c r="AB979" s="9"/>
      <c r="AC979" s="9"/>
    </row>
    <row r="980" spans="7:29" ht="12.75" x14ac:dyDescent="0.2">
      <c r="G980" s="4"/>
      <c r="H980" s="4"/>
      <c r="I980" s="4"/>
      <c r="J980" s="5"/>
      <c r="L980" s="6"/>
      <c r="M980" s="9"/>
      <c r="N980" s="4"/>
      <c r="Q980" s="9"/>
      <c r="S980" s="9"/>
      <c r="T980" s="9"/>
      <c r="X980" s="13"/>
      <c r="Y980" s="9"/>
      <c r="Z980" s="9"/>
      <c r="AB980" s="9"/>
      <c r="AC980" s="9"/>
    </row>
    <row r="981" spans="7:29" ht="12.75" x14ac:dyDescent="0.2">
      <c r="G981" s="4"/>
      <c r="H981" s="4"/>
      <c r="I981" s="4"/>
      <c r="J981" s="5"/>
      <c r="L981" s="6"/>
      <c r="M981" s="9"/>
      <c r="N981" s="4"/>
      <c r="Q981" s="9"/>
      <c r="S981" s="9"/>
      <c r="T981" s="9"/>
      <c r="X981" s="13"/>
      <c r="Y981" s="9"/>
      <c r="Z981" s="9"/>
      <c r="AB981" s="9"/>
      <c r="AC981" s="9"/>
    </row>
    <row r="982" spans="7:29" ht="12.75" x14ac:dyDescent="0.2">
      <c r="G982" s="4"/>
      <c r="H982" s="4"/>
      <c r="I982" s="4"/>
      <c r="J982" s="5"/>
      <c r="L982" s="6"/>
      <c r="M982" s="9"/>
      <c r="N982" s="4"/>
      <c r="Q982" s="9"/>
      <c r="S982" s="9"/>
      <c r="T982" s="9"/>
      <c r="X982" s="13"/>
      <c r="Y982" s="9"/>
      <c r="Z982" s="9"/>
      <c r="AB982" s="9"/>
      <c r="AC982" s="9"/>
    </row>
    <row r="983" spans="7:29" ht="12.75" x14ac:dyDescent="0.2">
      <c r="G983" s="4"/>
      <c r="H983" s="4"/>
      <c r="I983" s="4"/>
      <c r="J983" s="5"/>
      <c r="L983" s="6"/>
      <c r="M983" s="9"/>
      <c r="N983" s="4"/>
      <c r="Q983" s="9"/>
      <c r="S983" s="9"/>
      <c r="T983" s="9"/>
      <c r="X983" s="13"/>
      <c r="Y983" s="9"/>
      <c r="Z983" s="9"/>
      <c r="AB983" s="9"/>
      <c r="AC983" s="9"/>
    </row>
    <row r="984" spans="7:29" ht="12.75" x14ac:dyDescent="0.2">
      <c r="G984" s="4"/>
      <c r="H984" s="4"/>
      <c r="I984" s="4"/>
      <c r="J984" s="5"/>
      <c r="L984" s="6"/>
      <c r="M984" s="9"/>
      <c r="N984" s="4"/>
      <c r="Q984" s="9"/>
      <c r="S984" s="9"/>
      <c r="T984" s="9"/>
      <c r="X984" s="13"/>
      <c r="Y984" s="9"/>
      <c r="Z984" s="9"/>
      <c r="AB984" s="9"/>
      <c r="AC984" s="9"/>
    </row>
    <row r="985" spans="7:29" ht="12.75" x14ac:dyDescent="0.2">
      <c r="G985" s="4"/>
      <c r="H985" s="4"/>
      <c r="I985" s="4"/>
      <c r="J985" s="5"/>
      <c r="L985" s="6"/>
      <c r="M985" s="9"/>
      <c r="N985" s="4"/>
      <c r="Q985" s="9"/>
      <c r="S985" s="9"/>
      <c r="T985" s="9"/>
      <c r="X985" s="13"/>
      <c r="Y985" s="9"/>
      <c r="Z985" s="9"/>
      <c r="AB985" s="9"/>
      <c r="AC985" s="9"/>
    </row>
    <row r="986" spans="7:29" ht="12.75" x14ac:dyDescent="0.2">
      <c r="G986" s="4"/>
      <c r="H986" s="4"/>
      <c r="I986" s="4"/>
      <c r="J986" s="5"/>
      <c r="L986" s="6"/>
      <c r="M986" s="9"/>
      <c r="N986" s="4"/>
      <c r="Q986" s="9"/>
      <c r="S986" s="9"/>
      <c r="T986" s="9"/>
      <c r="X986" s="13"/>
      <c r="Y986" s="9"/>
      <c r="Z986" s="9"/>
      <c r="AB986" s="9"/>
      <c r="AC986" s="9"/>
    </row>
    <row r="987" spans="7:29" ht="12.75" x14ac:dyDescent="0.2">
      <c r="G987" s="4"/>
      <c r="H987" s="4"/>
      <c r="I987" s="4"/>
      <c r="J987" s="5"/>
      <c r="L987" s="6"/>
      <c r="M987" s="9"/>
      <c r="N987" s="4"/>
      <c r="Q987" s="9"/>
      <c r="S987" s="9"/>
      <c r="T987" s="9"/>
      <c r="X987" s="13"/>
      <c r="Y987" s="9"/>
      <c r="Z987" s="9"/>
      <c r="AB987" s="9"/>
      <c r="AC987" s="9"/>
    </row>
    <row r="988" spans="7:29" ht="12.75" x14ac:dyDescent="0.2">
      <c r="G988" s="4"/>
      <c r="H988" s="4"/>
      <c r="I988" s="4"/>
      <c r="J988" s="5"/>
      <c r="L988" s="6"/>
      <c r="M988" s="9"/>
      <c r="N988" s="4"/>
      <c r="Q988" s="9"/>
      <c r="S988" s="9"/>
      <c r="T988" s="9"/>
      <c r="X988" s="13"/>
      <c r="Y988" s="9"/>
      <c r="Z988" s="9"/>
      <c r="AB988" s="9"/>
      <c r="AC988" s="9"/>
    </row>
    <row r="989" spans="7:29" ht="12.75" x14ac:dyDescent="0.2">
      <c r="G989" s="4"/>
      <c r="H989" s="4"/>
      <c r="I989" s="4"/>
      <c r="J989" s="5"/>
      <c r="L989" s="6"/>
      <c r="M989" s="9"/>
      <c r="N989" s="4"/>
      <c r="Q989" s="9"/>
      <c r="S989" s="9"/>
      <c r="T989" s="9"/>
      <c r="X989" s="13"/>
      <c r="Y989" s="9"/>
      <c r="Z989" s="9"/>
      <c r="AB989" s="9"/>
      <c r="AC989" s="9"/>
    </row>
    <row r="990" spans="7:29" ht="12.75" x14ac:dyDescent="0.2">
      <c r="G990" s="4"/>
      <c r="H990" s="4"/>
      <c r="I990" s="4"/>
      <c r="J990" s="5"/>
      <c r="L990" s="6"/>
      <c r="M990" s="9"/>
      <c r="N990" s="4"/>
      <c r="Q990" s="9"/>
      <c r="S990" s="9"/>
      <c r="T990" s="9"/>
      <c r="X990" s="13"/>
      <c r="Y990" s="9"/>
      <c r="Z990" s="9"/>
      <c r="AB990" s="9"/>
      <c r="AC990" s="9"/>
    </row>
    <row r="991" spans="7:29" ht="12.75" x14ac:dyDescent="0.2">
      <c r="G991" s="4"/>
      <c r="H991" s="4"/>
      <c r="I991" s="4"/>
      <c r="J991" s="5"/>
      <c r="L991" s="6"/>
      <c r="M991" s="9"/>
      <c r="N991" s="4"/>
      <c r="Q991" s="9"/>
      <c r="S991" s="9"/>
      <c r="T991" s="9"/>
      <c r="X991" s="13"/>
      <c r="Y991" s="9"/>
      <c r="Z991" s="9"/>
      <c r="AB991" s="9"/>
      <c r="AC991" s="9"/>
    </row>
    <row r="992" spans="7:29" ht="12.75" x14ac:dyDescent="0.2">
      <c r="G992" s="4"/>
      <c r="H992" s="4"/>
      <c r="I992" s="4"/>
      <c r="J992" s="5"/>
      <c r="L992" s="6"/>
      <c r="M992" s="9"/>
      <c r="N992" s="4"/>
      <c r="Q992" s="9"/>
      <c r="S992" s="9"/>
      <c r="T992" s="9"/>
      <c r="X992" s="13"/>
      <c r="Y992" s="9"/>
      <c r="Z992" s="9"/>
      <c r="AB992" s="9"/>
      <c r="AC992" s="9"/>
    </row>
    <row r="993" spans="7:29" ht="12.75" x14ac:dyDescent="0.2">
      <c r="G993" s="4"/>
      <c r="H993" s="4"/>
      <c r="I993" s="4"/>
      <c r="J993" s="5"/>
      <c r="L993" s="6"/>
      <c r="M993" s="9"/>
      <c r="N993" s="4"/>
      <c r="Q993" s="9"/>
      <c r="S993" s="9"/>
      <c r="T993" s="9"/>
      <c r="X993" s="13"/>
      <c r="Y993" s="9"/>
      <c r="Z993" s="9"/>
      <c r="AB993" s="9"/>
      <c r="AC993" s="9"/>
    </row>
    <row r="994" spans="7:29" ht="12.75" x14ac:dyDescent="0.2">
      <c r="G994" s="4"/>
      <c r="H994" s="4"/>
      <c r="I994" s="4"/>
      <c r="J994" s="5"/>
      <c r="L994" s="6"/>
      <c r="M994" s="9"/>
      <c r="N994" s="4"/>
      <c r="Q994" s="9"/>
      <c r="S994" s="9"/>
      <c r="T994" s="9"/>
      <c r="X994" s="13"/>
      <c r="Y994" s="9"/>
      <c r="Z994" s="9"/>
      <c r="AB994" s="9"/>
      <c r="AC994" s="9"/>
    </row>
    <row r="995" spans="7:29" ht="12.75" x14ac:dyDescent="0.2">
      <c r="G995" s="4"/>
      <c r="H995" s="4"/>
      <c r="I995" s="4"/>
      <c r="J995" s="5"/>
      <c r="L995" s="6"/>
      <c r="M995" s="9"/>
      <c r="N995" s="4"/>
      <c r="Q995" s="9"/>
      <c r="S995" s="9"/>
      <c r="T995" s="9"/>
      <c r="X995" s="13"/>
      <c r="Y995" s="9"/>
      <c r="Z995" s="9"/>
      <c r="AB995" s="9"/>
      <c r="AC995" s="9"/>
    </row>
    <row r="996" spans="7:29" ht="12.75" x14ac:dyDescent="0.2">
      <c r="G996" s="4"/>
      <c r="H996" s="4"/>
      <c r="I996" s="4"/>
      <c r="J996" s="5"/>
      <c r="L996" s="6"/>
      <c r="M996" s="9"/>
      <c r="N996" s="4"/>
      <c r="Q996" s="9"/>
      <c r="S996" s="9"/>
      <c r="T996" s="9"/>
      <c r="X996" s="13"/>
      <c r="Y996" s="9"/>
      <c r="Z996" s="9"/>
      <c r="AB996" s="9"/>
      <c r="AC996" s="9"/>
    </row>
    <row r="997" spans="7:29" ht="12.75" x14ac:dyDescent="0.2">
      <c r="G997" s="4"/>
      <c r="H997" s="4"/>
      <c r="I997" s="4"/>
      <c r="J997" s="5"/>
      <c r="L997" s="6"/>
      <c r="M997" s="9"/>
      <c r="N997" s="4"/>
      <c r="Q997" s="9"/>
      <c r="S997" s="9"/>
      <c r="T997" s="9"/>
      <c r="X997" s="13"/>
      <c r="Y997" s="9"/>
      <c r="Z997" s="9"/>
      <c r="AB997" s="9"/>
      <c r="AC997" s="9"/>
    </row>
    <row r="998" spans="7:29" ht="12.75" x14ac:dyDescent="0.2">
      <c r="G998" s="4"/>
      <c r="H998" s="4"/>
      <c r="I998" s="4"/>
      <c r="J998" s="5"/>
      <c r="L998" s="6"/>
      <c r="M998" s="9"/>
      <c r="N998" s="4"/>
      <c r="Q998" s="9"/>
      <c r="S998" s="9"/>
      <c r="T998" s="9"/>
      <c r="X998" s="13"/>
      <c r="Y998" s="9"/>
      <c r="Z998" s="9"/>
      <c r="AB998" s="9"/>
      <c r="AC998" s="9"/>
    </row>
    <row r="999" spans="7:29" ht="12.75" x14ac:dyDescent="0.2">
      <c r="G999" s="4"/>
      <c r="H999" s="4"/>
      <c r="I999" s="4"/>
      <c r="J999" s="5"/>
      <c r="L999" s="6"/>
      <c r="M999" s="9"/>
      <c r="N999" s="4"/>
      <c r="Q999" s="9"/>
      <c r="S999" s="9"/>
      <c r="T999" s="9"/>
      <c r="X999" s="13"/>
      <c r="Y999" s="9"/>
      <c r="Z999" s="9"/>
      <c r="AB999" s="9"/>
      <c r="AC999" s="9"/>
    </row>
    <row r="1000" spans="7:29" ht="12.75" x14ac:dyDescent="0.2">
      <c r="G1000" s="4"/>
      <c r="H1000" s="4"/>
      <c r="I1000" s="4"/>
      <c r="J1000" s="5"/>
      <c r="L1000" s="6"/>
      <c r="M1000" s="9"/>
      <c r="N1000" s="4"/>
      <c r="Q1000" s="9"/>
      <c r="S1000" s="9"/>
      <c r="T1000" s="9"/>
      <c r="X1000" s="13"/>
      <c r="Y1000" s="9"/>
      <c r="Z1000" s="9"/>
      <c r="AB1000" s="9"/>
      <c r="AC1000" s="9"/>
    </row>
  </sheetData>
  <hyperlinks>
    <hyperlink ref="E2" r:id="rId1"/>
    <hyperlink ref="E4" r:id="rId2"/>
    <hyperlink ref="E6" r:id="rId3"/>
    <hyperlink ref="E7" r:id="rId4"/>
    <hyperlink ref="E10" r:id="rId5"/>
    <hyperlink ref="E11" r:id="rId6"/>
    <hyperlink ref="E12" r:id="rId7"/>
    <hyperlink ref="E13" r:id="rId8"/>
    <hyperlink ref="E14" r:id="rId9"/>
    <hyperlink ref="E15" r:id="rId10"/>
    <hyperlink ref="E16" r:id="rId11"/>
    <hyperlink ref="E17" r:id="rId12"/>
    <hyperlink ref="E18" r:id="rId13"/>
    <hyperlink ref="E19" r:id="rId14"/>
    <hyperlink ref="E21" r:id="rId15"/>
    <hyperlink ref="E23" r:id="rId16"/>
    <hyperlink ref="E24" r:id="rId17"/>
    <hyperlink ref="E25" r:id="rId18"/>
    <hyperlink ref="E26" r:id="rId19"/>
    <hyperlink ref="E28" r:id="rId20"/>
    <hyperlink ref="E31" r:id="rId21"/>
    <hyperlink ref="E34" r:id="rId22"/>
    <hyperlink ref="E36" r:id="rId23"/>
    <hyperlink ref="E39" r:id="rId24"/>
    <hyperlink ref="E42" r:id="rId25"/>
    <hyperlink ref="E44" r:id="rId26"/>
    <hyperlink ref="E45" r:id="rId27"/>
    <hyperlink ref="E46" r:id="rId28"/>
    <hyperlink ref="E50" r:id="rId29"/>
    <hyperlink ref="E51" r:id="rId30"/>
    <hyperlink ref="E9" r:id="rId31"/>
    <hyperlink ref="E5" r:id="rId32"/>
    <hyperlink ref="E3" r:id="rId33"/>
    <hyperlink ref="E62" r:id="rId34"/>
    <hyperlink ref="E58" r:id="rId35"/>
    <hyperlink ref="E49" r:id="rId36" display="10.1109/CICC51472.2021.9431420"/>
    <hyperlink ref="E64" r:id="rId37"/>
    <hyperlink ref="E61" r:id="rId38"/>
    <hyperlink ref="E56" r:id="rId39"/>
    <hyperlink ref="E30" r:id="rId40"/>
    <hyperlink ref="E8" r:id="rId41"/>
    <hyperlink ref="E29" r:id="rId42"/>
    <hyperlink ref="E27" r:id="rId43"/>
    <hyperlink ref="E60" r:id="rId44"/>
    <hyperlink ref="E37" r:id="rId45"/>
    <hyperlink ref="E33" r:id="rId46" display="https://ieeexplore.ieee.org/document/8558702"/>
    <hyperlink ref="E63" r:id="rId47"/>
    <hyperlink ref="E22" r:id="rId48"/>
    <hyperlink ref="E59" r:id="rId49"/>
    <hyperlink ref="E35" r:id="rId50"/>
    <hyperlink ref="E41" r:id="rId51"/>
    <hyperlink ref="E20" r:id="rId52"/>
    <hyperlink ref="E53" r:id="rId53" display="https://doi.org/10.1109/cicc57935.2023.10121281"/>
    <hyperlink ref="E54" r:id="rId54"/>
    <hyperlink ref="E52" r:id="rId55"/>
    <hyperlink ref="E48" r:id="rId56"/>
    <hyperlink ref="E47" r:id="rId57"/>
    <hyperlink ref="E32" r:id="rId58"/>
    <hyperlink ref="E40" r:id="rId59"/>
    <hyperlink ref="E65" r:id="rId60"/>
    <hyperlink ref="E57" r:id="rId61"/>
    <hyperlink ref="E55" r:id="rId62" display="https://doi-org.tudelft.idm.oclc.org/10.1109/TCSII.2023.3277617"/>
    <hyperlink ref="E38" r:id="rId63"/>
    <hyperlink ref="E43" r:id="rId6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953"/>
  <sheetViews>
    <sheetView zoomScale="80" zoomScaleNormal="80" workbookViewId="0">
      <pane xSplit="4" ySplit="1" topLeftCell="E2" activePane="bottomRight" state="frozen"/>
      <selection pane="topRight" activeCell="E1" sqref="E1"/>
      <selection pane="bottomLeft" activeCell="A2" sqref="A2"/>
      <selection pane="bottomRight" activeCell="N24" sqref="N24"/>
    </sheetView>
  </sheetViews>
  <sheetFormatPr defaultColWidth="12.7109375" defaultRowHeight="15.75" customHeight="1" x14ac:dyDescent="0.2"/>
  <cols>
    <col min="1" max="1" width="6.42578125" customWidth="1"/>
    <col min="2" max="2" width="8.42578125" customWidth="1"/>
    <col min="3" max="3" width="14.7109375" customWidth="1"/>
    <col min="4" max="4" width="32.28515625" customWidth="1"/>
    <col min="5" max="5" width="3.5703125" customWidth="1"/>
    <col min="6" max="6" width="6.140625" customWidth="1"/>
    <col min="7" max="7" width="11.42578125" customWidth="1"/>
    <col min="8" max="8" width="7.28515625" style="10" customWidth="1"/>
    <col min="9" max="9" width="8.42578125" style="10" customWidth="1"/>
    <col min="10" max="10" width="9.85546875" style="10" customWidth="1"/>
    <col min="11" max="11" width="10.42578125" style="10" customWidth="1"/>
    <col min="12" max="12" width="12.7109375" style="10"/>
    <col min="13" max="13" width="9.42578125" style="10" customWidth="1"/>
    <col min="14" max="14" width="5.5703125" style="10" customWidth="1"/>
    <col min="15" max="15" width="6" style="10" customWidth="1"/>
    <col min="16" max="16" width="10.28515625" style="10" customWidth="1"/>
    <col min="17" max="18" width="6.7109375" style="10" customWidth="1"/>
    <col min="19" max="19" width="7.5703125" style="10" customWidth="1"/>
    <col min="20" max="20" width="7.85546875" style="10" customWidth="1"/>
    <col min="21" max="21" width="8.7109375" style="10" customWidth="1"/>
    <col min="22" max="22" width="9.42578125" style="10" customWidth="1"/>
    <col min="23" max="23" width="12.7109375" style="10" customWidth="1"/>
    <col min="24" max="24" width="12.85546875" style="10" customWidth="1"/>
    <col min="25" max="25" width="9.85546875" style="10" customWidth="1"/>
    <col min="26" max="26" width="9.28515625" style="10" customWidth="1"/>
    <col min="27" max="27" width="16.7109375" style="10" customWidth="1"/>
    <col min="28" max="28" width="12.42578125" style="10" customWidth="1"/>
  </cols>
  <sheetData>
    <row r="1" spans="1:30" ht="30" customHeight="1" x14ac:dyDescent="0.25">
      <c r="A1" s="33" t="s">
        <v>12</v>
      </c>
      <c r="B1" s="33" t="s">
        <v>13</v>
      </c>
      <c r="C1" s="33" t="s">
        <v>14</v>
      </c>
      <c r="D1" s="33" t="s">
        <v>15</v>
      </c>
      <c r="E1" s="33" t="s">
        <v>16</v>
      </c>
      <c r="F1" s="33" t="s">
        <v>17</v>
      </c>
      <c r="G1" s="34" t="s">
        <v>18</v>
      </c>
      <c r="H1" s="34" t="s">
        <v>19</v>
      </c>
      <c r="I1" s="35" t="s">
        <v>20</v>
      </c>
      <c r="J1" s="33" t="s">
        <v>21</v>
      </c>
      <c r="K1" s="36" t="s">
        <v>22</v>
      </c>
      <c r="L1" s="29" t="s">
        <v>23</v>
      </c>
      <c r="M1" s="34" t="s">
        <v>24</v>
      </c>
      <c r="N1" s="33" t="s">
        <v>25</v>
      </c>
      <c r="O1" s="33" t="s">
        <v>26</v>
      </c>
      <c r="P1" s="29" t="s">
        <v>27</v>
      </c>
      <c r="Q1" s="30" t="s">
        <v>28</v>
      </c>
      <c r="R1" s="30" t="s">
        <v>29</v>
      </c>
      <c r="S1" s="30" t="s">
        <v>30</v>
      </c>
      <c r="T1" s="30" t="s">
        <v>31</v>
      </c>
      <c r="U1" s="30" t="s">
        <v>32</v>
      </c>
      <c r="V1" s="30" t="s">
        <v>33</v>
      </c>
      <c r="W1" s="31" t="s">
        <v>266</v>
      </c>
      <c r="X1" s="32" t="s">
        <v>35</v>
      </c>
      <c r="Y1" s="32" t="s">
        <v>36</v>
      </c>
      <c r="Z1" s="33" t="s">
        <v>37</v>
      </c>
      <c r="AA1" s="29" t="s">
        <v>38</v>
      </c>
      <c r="AB1" s="29" t="s">
        <v>39</v>
      </c>
      <c r="AC1" s="1"/>
      <c r="AD1" s="1"/>
    </row>
    <row r="2" spans="1:30" ht="12.75" x14ac:dyDescent="0.2">
      <c r="A2" s="2">
        <v>2007</v>
      </c>
      <c r="B2" s="2" t="s">
        <v>64</v>
      </c>
      <c r="C2" s="2" t="s">
        <v>267</v>
      </c>
      <c r="D2" s="2" t="s">
        <v>268</v>
      </c>
      <c r="E2" s="3" t="s">
        <v>269</v>
      </c>
      <c r="F2" s="2" t="s">
        <v>270</v>
      </c>
      <c r="G2" s="4" t="s">
        <v>271</v>
      </c>
      <c r="H2" s="12">
        <v>350</v>
      </c>
      <c r="I2" s="13">
        <v>0.22</v>
      </c>
      <c r="J2" s="17">
        <v>12000000</v>
      </c>
      <c r="K2" s="17">
        <v>31399.999999999996</v>
      </c>
      <c r="L2" s="9">
        <f>K2/J2*1000000</f>
        <v>2616.6666666666665</v>
      </c>
      <c r="M2" s="12"/>
      <c r="N2" s="11">
        <v>-10</v>
      </c>
      <c r="O2" s="11">
        <v>85</v>
      </c>
      <c r="P2" s="28">
        <v>8.1</v>
      </c>
      <c r="Q2" s="12">
        <v>1</v>
      </c>
      <c r="R2" s="12" t="s">
        <v>153</v>
      </c>
      <c r="S2" s="18">
        <f>IF(R2="Y",Q2+0.5,Q2)</f>
        <v>1.5</v>
      </c>
      <c r="T2" s="11">
        <v>3</v>
      </c>
      <c r="U2" s="11">
        <v>4.5</v>
      </c>
      <c r="V2" s="11">
        <v>5.5</v>
      </c>
      <c r="W2" s="13">
        <v>3.8E-3</v>
      </c>
      <c r="X2" s="9">
        <v>6.78</v>
      </c>
      <c r="Y2" s="9">
        <f>X2*J2/1000000</f>
        <v>81.36</v>
      </c>
      <c r="Z2" s="11"/>
      <c r="AA2" s="9"/>
      <c r="AB2" s="9" t="e">
        <f>NA()</f>
        <v>#N/A</v>
      </c>
    </row>
    <row r="3" spans="1:30" ht="12.75" x14ac:dyDescent="0.2">
      <c r="A3" s="2">
        <v>2008</v>
      </c>
      <c r="B3" s="2" t="s">
        <v>59</v>
      </c>
      <c r="C3" s="2" t="s">
        <v>272</v>
      </c>
      <c r="D3" s="2" t="s">
        <v>273</v>
      </c>
      <c r="E3" s="3" t="s">
        <v>274</v>
      </c>
      <c r="F3" s="2" t="s">
        <v>270</v>
      </c>
      <c r="G3" s="4" t="s">
        <v>271</v>
      </c>
      <c r="H3" s="12">
        <v>250</v>
      </c>
      <c r="I3" s="13">
        <v>2.25</v>
      </c>
      <c r="J3" s="17">
        <v>24000000</v>
      </c>
      <c r="K3" s="17">
        <v>49500</v>
      </c>
      <c r="L3" s="9">
        <f t="shared" ref="L3:L14" si="0">K3/J3*1000000</f>
        <v>2062.5</v>
      </c>
      <c r="M3" s="54">
        <f>(O3-N3)*P3</f>
        <v>119.7</v>
      </c>
      <c r="N3" s="11">
        <v>0</v>
      </c>
      <c r="O3" s="11">
        <v>70</v>
      </c>
      <c r="P3" s="9">
        <v>1.71</v>
      </c>
      <c r="Q3" s="12">
        <v>1</v>
      </c>
      <c r="R3" s="12" t="s">
        <v>153</v>
      </c>
      <c r="S3" s="18">
        <f t="shared" ref="S3:S14" si="1">IF(R3="Y",Q3+0.5,Q3)</f>
        <v>1.5</v>
      </c>
      <c r="T3" s="11">
        <v>1</v>
      </c>
      <c r="U3" s="11">
        <v>2.97</v>
      </c>
      <c r="V3" s="11">
        <v>3.63</v>
      </c>
      <c r="W3" s="13">
        <v>1.5E-3</v>
      </c>
      <c r="X3" s="9">
        <v>6.5</v>
      </c>
      <c r="Y3" s="9">
        <f>X3*J3/1000000</f>
        <v>156</v>
      </c>
      <c r="Z3" s="11"/>
      <c r="AA3" s="9"/>
      <c r="AB3" s="9" t="e">
        <f>NA()</f>
        <v>#N/A</v>
      </c>
      <c r="AC3" s="2" t="s">
        <v>275</v>
      </c>
    </row>
    <row r="4" spans="1:30" ht="12.75" x14ac:dyDescent="0.2">
      <c r="A4" s="2">
        <v>2008</v>
      </c>
      <c r="B4" s="2" t="s">
        <v>276</v>
      </c>
      <c r="C4" s="2" t="s">
        <v>277</v>
      </c>
      <c r="D4" s="2" t="s">
        <v>278</v>
      </c>
      <c r="E4" s="3" t="s">
        <v>279</v>
      </c>
      <c r="F4" s="2" t="s">
        <v>270</v>
      </c>
      <c r="G4" s="4" t="s">
        <v>271</v>
      </c>
      <c r="H4" s="12">
        <v>250</v>
      </c>
      <c r="I4" s="40"/>
      <c r="J4" s="17">
        <v>25000000</v>
      </c>
      <c r="K4" s="17">
        <v>59400</v>
      </c>
      <c r="L4" s="9">
        <f t="shared" si="0"/>
        <v>2376</v>
      </c>
      <c r="M4" s="54">
        <v>250</v>
      </c>
      <c r="N4" s="11">
        <v>-20</v>
      </c>
      <c r="O4" s="11">
        <v>70</v>
      </c>
      <c r="P4" s="9">
        <f>M4/(O4-N4)</f>
        <v>2.7777777777777777</v>
      </c>
      <c r="Q4" s="12">
        <v>2</v>
      </c>
      <c r="R4" s="12" t="s">
        <v>153</v>
      </c>
      <c r="S4" s="18">
        <f t="shared" si="1"/>
        <v>2.5</v>
      </c>
      <c r="T4" s="11">
        <v>10</v>
      </c>
      <c r="U4" s="11">
        <v>2.97</v>
      </c>
      <c r="V4" s="11">
        <v>3.63</v>
      </c>
      <c r="W4" s="13">
        <v>1.7000000000000001E-2</v>
      </c>
      <c r="X4" s="9">
        <v>2.75</v>
      </c>
      <c r="Y4" s="9">
        <f>X4*J4/1000000</f>
        <v>68.75</v>
      </c>
      <c r="Z4" s="11"/>
      <c r="AA4" s="9"/>
      <c r="AB4" s="9" t="e">
        <f>NA()</f>
        <v>#N/A</v>
      </c>
      <c r="AC4" s="2" t="s">
        <v>280</v>
      </c>
    </row>
    <row r="5" spans="1:30" ht="12.75" x14ac:dyDescent="0.2">
      <c r="A5" s="2">
        <v>2011</v>
      </c>
      <c r="B5" s="2" t="s">
        <v>105</v>
      </c>
      <c r="C5" s="2" t="s">
        <v>281</v>
      </c>
      <c r="D5" s="2" t="s">
        <v>282</v>
      </c>
      <c r="E5" s="3" t="s">
        <v>283</v>
      </c>
      <c r="F5" s="2" t="s">
        <v>270</v>
      </c>
      <c r="G5" s="4" t="s">
        <v>232</v>
      </c>
      <c r="H5" s="12">
        <v>130</v>
      </c>
      <c r="I5" s="13">
        <v>2.625</v>
      </c>
      <c r="J5" s="17">
        <v>47300000</v>
      </c>
      <c r="K5" s="17">
        <v>46</v>
      </c>
      <c r="L5" s="9">
        <f t="shared" si="0"/>
        <v>0.97251585623678649</v>
      </c>
      <c r="M5" s="12">
        <f>(O5-N5)*P5</f>
        <v>12880</v>
      </c>
      <c r="N5" s="11">
        <v>-40</v>
      </c>
      <c r="O5" s="11">
        <v>100</v>
      </c>
      <c r="P5" s="9">
        <v>92</v>
      </c>
      <c r="Q5" s="12">
        <v>0</v>
      </c>
      <c r="R5" s="12"/>
      <c r="S5" s="18">
        <f t="shared" si="1"/>
        <v>0</v>
      </c>
      <c r="T5" s="11">
        <v>12</v>
      </c>
      <c r="U5" s="11">
        <v>0.6</v>
      </c>
      <c r="V5" s="11">
        <v>1.6</v>
      </c>
      <c r="W5" s="13">
        <v>7.4000000000000003E-3</v>
      </c>
      <c r="X5" s="41" t="e">
        <f>NA()</f>
        <v>#N/A</v>
      </c>
      <c r="Y5" s="11"/>
      <c r="Z5" s="11"/>
      <c r="AA5" s="9"/>
      <c r="AB5" s="9" t="e">
        <f>NA()</f>
        <v>#N/A</v>
      </c>
    </row>
    <row r="6" spans="1:30" ht="12.75" x14ac:dyDescent="0.2">
      <c r="A6" s="2">
        <v>2011</v>
      </c>
      <c r="B6" s="2" t="s">
        <v>284</v>
      </c>
      <c r="C6" s="14" t="s">
        <v>285</v>
      </c>
      <c r="D6" s="2" t="s">
        <v>286</v>
      </c>
      <c r="E6" s="19" t="s">
        <v>287</v>
      </c>
      <c r="F6" s="2" t="s">
        <v>270</v>
      </c>
      <c r="G6" s="4" t="s">
        <v>232</v>
      </c>
      <c r="H6" s="12">
        <v>180</v>
      </c>
      <c r="I6" s="40"/>
      <c r="J6" s="17">
        <v>25000000</v>
      </c>
      <c r="K6" s="17">
        <v>7100</v>
      </c>
      <c r="L6" s="9">
        <f t="shared" si="0"/>
        <v>284</v>
      </c>
      <c r="M6" s="12">
        <v>100</v>
      </c>
      <c r="N6" s="11">
        <v>0</v>
      </c>
      <c r="O6" s="11">
        <v>70</v>
      </c>
      <c r="P6" s="9">
        <v>1.43</v>
      </c>
      <c r="Q6" s="12">
        <v>2</v>
      </c>
      <c r="R6" s="12"/>
      <c r="S6" s="18">
        <f t="shared" si="1"/>
        <v>2</v>
      </c>
      <c r="T6" s="11">
        <v>20</v>
      </c>
      <c r="U6" s="11">
        <v>3</v>
      </c>
      <c r="V6" s="11">
        <v>3.6</v>
      </c>
      <c r="W6" s="13">
        <v>0.01</v>
      </c>
      <c r="X6" s="9">
        <v>2</v>
      </c>
      <c r="Y6" s="9">
        <f t="shared" ref="Y6:Y14" si="2">X6*J6/1000000</f>
        <v>50</v>
      </c>
      <c r="Z6" s="11"/>
      <c r="AA6" s="9"/>
      <c r="AB6" s="9" t="e">
        <f>NA()</f>
        <v>#N/A</v>
      </c>
      <c r="AC6" s="14" t="s">
        <v>288</v>
      </c>
    </row>
    <row r="7" spans="1:30" ht="12.75" x14ac:dyDescent="0.2">
      <c r="A7" s="2">
        <v>2012</v>
      </c>
      <c r="B7" s="2" t="s">
        <v>284</v>
      </c>
      <c r="C7" s="2" t="s">
        <v>289</v>
      </c>
      <c r="D7" s="2" t="s">
        <v>290</v>
      </c>
      <c r="E7" s="3" t="s">
        <v>291</v>
      </c>
      <c r="F7" s="2" t="s">
        <v>270</v>
      </c>
      <c r="G7" s="4" t="s">
        <v>232</v>
      </c>
      <c r="H7" s="12">
        <v>180</v>
      </c>
      <c r="I7" s="40"/>
      <c r="J7" s="17">
        <v>25000000</v>
      </c>
      <c r="K7" s="17">
        <v>23100</v>
      </c>
      <c r="L7" s="9">
        <f t="shared" si="0"/>
        <v>924</v>
      </c>
      <c r="M7" s="12">
        <f>(O7-N7)*P7</f>
        <v>200</v>
      </c>
      <c r="N7" s="11">
        <v>-40</v>
      </c>
      <c r="O7" s="11">
        <v>85</v>
      </c>
      <c r="P7" s="9">
        <v>1.6</v>
      </c>
      <c r="Q7" s="12">
        <v>2</v>
      </c>
      <c r="R7" s="12"/>
      <c r="S7" s="18">
        <f t="shared" si="1"/>
        <v>2</v>
      </c>
      <c r="T7" s="11">
        <v>10</v>
      </c>
      <c r="U7" s="11" t="s">
        <v>292</v>
      </c>
      <c r="V7" s="11">
        <v>3.6</v>
      </c>
      <c r="W7" s="13">
        <v>7.0000000000000007E-2</v>
      </c>
      <c r="X7" s="9">
        <v>2.8</v>
      </c>
      <c r="Y7" s="9">
        <f t="shared" si="2"/>
        <v>70</v>
      </c>
      <c r="Z7" s="11"/>
      <c r="AA7" s="9"/>
      <c r="AB7" s="9" t="e">
        <f>NA()</f>
        <v>#N/A</v>
      </c>
      <c r="AC7" s="14" t="s">
        <v>293</v>
      </c>
    </row>
    <row r="8" spans="1:30" ht="12.75" x14ac:dyDescent="0.2">
      <c r="A8" s="2">
        <v>2013</v>
      </c>
      <c r="B8" s="2" t="s">
        <v>64</v>
      </c>
      <c r="C8" s="2" t="s">
        <v>294</v>
      </c>
      <c r="D8" s="2" t="s">
        <v>295</v>
      </c>
      <c r="E8" s="3" t="s">
        <v>296</v>
      </c>
      <c r="F8" s="2" t="s">
        <v>270</v>
      </c>
      <c r="G8" s="4" t="s">
        <v>297</v>
      </c>
      <c r="H8" s="12">
        <v>350</v>
      </c>
      <c r="I8" s="13">
        <v>5.04</v>
      </c>
      <c r="J8" s="17">
        <v>52000000</v>
      </c>
      <c r="K8" s="17">
        <v>14250</v>
      </c>
      <c r="L8" s="9">
        <f t="shared" si="0"/>
        <v>274.03846153846155</v>
      </c>
      <c r="M8" s="12">
        <v>1.7</v>
      </c>
      <c r="N8" s="11">
        <v>0</v>
      </c>
      <c r="O8" s="11">
        <v>80</v>
      </c>
      <c r="P8" s="9">
        <f>M8/(O8-N8)</f>
        <v>2.1249999999999998E-2</v>
      </c>
      <c r="Q8" s="24">
        <v>16</v>
      </c>
      <c r="R8" s="24"/>
      <c r="S8" s="18">
        <f t="shared" si="1"/>
        <v>16</v>
      </c>
      <c r="T8" s="11">
        <v>3</v>
      </c>
      <c r="U8" s="40"/>
      <c r="V8" s="40"/>
      <c r="W8" s="13">
        <v>0.43</v>
      </c>
      <c r="X8" s="9">
        <v>3.2</v>
      </c>
      <c r="Y8" s="9">
        <f t="shared" si="2"/>
        <v>166.4</v>
      </c>
      <c r="Z8" s="11"/>
      <c r="AA8" s="9"/>
      <c r="AB8" s="9" t="e">
        <f>NA()</f>
        <v>#N/A</v>
      </c>
      <c r="AC8" s="2" t="s">
        <v>298</v>
      </c>
    </row>
    <row r="9" spans="1:30" ht="12.75" x14ac:dyDescent="0.2">
      <c r="A9" s="2">
        <v>2018</v>
      </c>
      <c r="B9" s="2" t="s">
        <v>299</v>
      </c>
      <c r="C9" s="2" t="s">
        <v>300</v>
      </c>
      <c r="D9" s="2" t="s">
        <v>301</v>
      </c>
      <c r="E9" s="19" t="s">
        <v>302</v>
      </c>
      <c r="F9" s="2" t="s">
        <v>270</v>
      </c>
      <c r="G9" s="4" t="s">
        <v>303</v>
      </c>
      <c r="H9" s="12">
        <v>130</v>
      </c>
      <c r="I9" s="13">
        <v>0.2</v>
      </c>
      <c r="J9" s="17">
        <v>100000000</v>
      </c>
      <c r="K9" s="17">
        <v>14850</v>
      </c>
      <c r="L9" s="9">
        <f t="shared" si="0"/>
        <v>148.5</v>
      </c>
      <c r="M9" s="12">
        <v>80</v>
      </c>
      <c r="N9" s="11">
        <v>-20</v>
      </c>
      <c r="O9" s="11">
        <v>85</v>
      </c>
      <c r="P9" s="16">
        <v>0.7</v>
      </c>
      <c r="Q9" s="12">
        <v>2</v>
      </c>
      <c r="R9" s="12" t="s">
        <v>153</v>
      </c>
      <c r="S9" s="18">
        <f t="shared" si="1"/>
        <v>2.5</v>
      </c>
      <c r="T9" s="11">
        <v>28</v>
      </c>
      <c r="U9" s="11">
        <v>1.8</v>
      </c>
      <c r="V9" s="11">
        <v>3.6</v>
      </c>
      <c r="W9" s="13">
        <v>2.5999999999999999E-3</v>
      </c>
      <c r="X9" s="9">
        <v>12</v>
      </c>
      <c r="Y9" s="9">
        <f t="shared" si="2"/>
        <v>1200</v>
      </c>
      <c r="Z9" s="11"/>
      <c r="AA9" s="12">
        <v>410</v>
      </c>
      <c r="AB9" s="55">
        <f>AA9/(O9-N9)</f>
        <v>3.9047619047619047</v>
      </c>
      <c r="AC9" s="2" t="s">
        <v>275</v>
      </c>
    </row>
    <row r="10" spans="1:30" ht="12.75" x14ac:dyDescent="0.2">
      <c r="A10" s="2">
        <v>2019</v>
      </c>
      <c r="B10" s="2" t="s">
        <v>299</v>
      </c>
      <c r="C10" s="2" t="s">
        <v>304</v>
      </c>
      <c r="D10" s="14" t="s">
        <v>305</v>
      </c>
      <c r="E10" s="19" t="s">
        <v>306</v>
      </c>
      <c r="F10" s="2" t="s">
        <v>270</v>
      </c>
      <c r="G10" s="4" t="s">
        <v>232</v>
      </c>
      <c r="H10" s="12">
        <v>180</v>
      </c>
      <c r="I10" s="13">
        <v>0.66</v>
      </c>
      <c r="J10" s="17">
        <v>4120000000</v>
      </c>
      <c r="K10" s="17">
        <v>27000</v>
      </c>
      <c r="L10" s="9">
        <f t="shared" si="0"/>
        <v>6.5533980582524274</v>
      </c>
      <c r="M10" s="12">
        <v>100</v>
      </c>
      <c r="N10" s="11">
        <v>-40</v>
      </c>
      <c r="O10" s="11">
        <v>80</v>
      </c>
      <c r="P10" s="9">
        <v>0.83</v>
      </c>
      <c r="Q10" s="9" t="e">
        <f>NA()</f>
        <v>#N/A</v>
      </c>
      <c r="R10" s="9" t="e">
        <f>NA()</f>
        <v>#N/A</v>
      </c>
      <c r="S10" s="9" t="e">
        <f t="shared" si="1"/>
        <v>#N/A</v>
      </c>
      <c r="T10" s="11">
        <v>10</v>
      </c>
      <c r="U10" s="11">
        <v>1.62</v>
      </c>
      <c r="V10" s="11">
        <v>1.98</v>
      </c>
      <c r="W10" s="13">
        <v>5.4999999999999997E-3</v>
      </c>
      <c r="X10" s="9">
        <v>1.32</v>
      </c>
      <c r="Y10" s="9">
        <f t="shared" si="2"/>
        <v>5438.4</v>
      </c>
      <c r="Z10" s="11"/>
      <c r="AA10" s="12"/>
      <c r="AB10" s="9" t="e">
        <f>NA()</f>
        <v>#N/A</v>
      </c>
      <c r="AC10" s="2" t="s">
        <v>275</v>
      </c>
    </row>
    <row r="11" spans="1:30" ht="12.75" x14ac:dyDescent="0.2">
      <c r="A11" s="2">
        <v>2021</v>
      </c>
      <c r="B11" s="2" t="s">
        <v>64</v>
      </c>
      <c r="C11" s="2" t="s">
        <v>307</v>
      </c>
      <c r="D11" s="2" t="s">
        <v>308</v>
      </c>
      <c r="E11" s="3" t="s">
        <v>309</v>
      </c>
      <c r="F11" s="2" t="s">
        <v>270</v>
      </c>
      <c r="G11" s="4" t="s">
        <v>297</v>
      </c>
      <c r="H11" s="12">
        <v>130</v>
      </c>
      <c r="I11" s="13">
        <v>0.26</v>
      </c>
      <c r="J11" s="17">
        <v>1380000000</v>
      </c>
      <c r="K11" s="17">
        <v>4250</v>
      </c>
      <c r="L11" s="9">
        <f t="shared" si="0"/>
        <v>3.0797101449275361</v>
      </c>
      <c r="M11" s="12">
        <f t="shared" ref="M11" si="3">(O11-N11)*P11</f>
        <v>220</v>
      </c>
      <c r="N11" s="11">
        <v>-50</v>
      </c>
      <c r="O11" s="11">
        <v>170</v>
      </c>
      <c r="P11" s="16">
        <v>1</v>
      </c>
      <c r="Q11" s="12">
        <v>1</v>
      </c>
      <c r="R11" s="12" t="s">
        <v>153</v>
      </c>
      <c r="S11" s="18">
        <f t="shared" si="1"/>
        <v>1.5</v>
      </c>
      <c r="T11" s="11">
        <v>48</v>
      </c>
      <c r="U11" s="11">
        <v>2.5</v>
      </c>
      <c r="V11" s="42"/>
      <c r="W11" s="13">
        <f>220/10000</f>
        <v>2.1999999999999999E-2</v>
      </c>
      <c r="X11" s="9">
        <v>0.5</v>
      </c>
      <c r="Y11" s="9">
        <f t="shared" si="2"/>
        <v>690</v>
      </c>
      <c r="Z11" s="11"/>
      <c r="AA11" s="12">
        <v>420</v>
      </c>
      <c r="AB11" s="55">
        <f t="shared" ref="AB11:AB12" si="4">AA11/(O11-N11)</f>
        <v>1.9090909090909092</v>
      </c>
    </row>
    <row r="12" spans="1:30" ht="12.75" x14ac:dyDescent="0.2">
      <c r="A12" s="2">
        <v>2023</v>
      </c>
      <c r="B12" s="2" t="s">
        <v>64</v>
      </c>
      <c r="C12" s="2" t="s">
        <v>310</v>
      </c>
      <c r="D12" s="2" t="s">
        <v>311</v>
      </c>
      <c r="E12" s="3" t="s">
        <v>312</v>
      </c>
      <c r="F12" s="2" t="s">
        <v>270</v>
      </c>
      <c r="G12" s="4" t="s">
        <v>303</v>
      </c>
      <c r="H12" s="12">
        <v>130</v>
      </c>
      <c r="I12" s="13">
        <v>0.69</v>
      </c>
      <c r="J12" s="17">
        <v>70000000</v>
      </c>
      <c r="K12" s="17">
        <v>210</v>
      </c>
      <c r="L12" s="9">
        <f t="shared" si="0"/>
        <v>3</v>
      </c>
      <c r="M12" s="12">
        <f>(O12-N12)*P12</f>
        <v>163.1</v>
      </c>
      <c r="N12" s="11">
        <v>-63</v>
      </c>
      <c r="O12" s="11">
        <v>170</v>
      </c>
      <c r="P12" s="16">
        <v>0.7</v>
      </c>
      <c r="Q12" s="12">
        <v>1</v>
      </c>
      <c r="R12" s="12" t="s">
        <v>153</v>
      </c>
      <c r="S12" s="18">
        <f t="shared" si="1"/>
        <v>1.5</v>
      </c>
      <c r="T12" s="11">
        <v>18</v>
      </c>
      <c r="U12" s="11">
        <v>3</v>
      </c>
      <c r="V12" s="11">
        <v>3.6</v>
      </c>
      <c r="W12" s="13">
        <v>9.1999999999999998E-3</v>
      </c>
      <c r="X12" s="9">
        <v>14.5</v>
      </c>
      <c r="Y12" s="9">
        <f t="shared" si="2"/>
        <v>1015</v>
      </c>
      <c r="Z12" s="11">
        <v>25</v>
      </c>
      <c r="AA12" s="12">
        <v>220</v>
      </c>
      <c r="AB12" s="55">
        <f t="shared" si="4"/>
        <v>0.94420600858369097</v>
      </c>
      <c r="AC12" s="2" t="s">
        <v>275</v>
      </c>
    </row>
    <row r="13" spans="1:30" ht="12.75" x14ac:dyDescent="0.2">
      <c r="A13" s="2">
        <v>2023</v>
      </c>
      <c r="B13" s="2" t="s">
        <v>313</v>
      </c>
      <c r="C13" s="2" t="s">
        <v>314</v>
      </c>
      <c r="D13" s="2" t="s">
        <v>315</v>
      </c>
      <c r="E13" s="19" t="s">
        <v>316</v>
      </c>
      <c r="F13" s="2" t="s">
        <v>270</v>
      </c>
      <c r="G13" s="4" t="s">
        <v>303</v>
      </c>
      <c r="H13" s="12">
        <v>40</v>
      </c>
      <c r="I13" s="13">
        <v>0.53</v>
      </c>
      <c r="J13" s="17">
        <v>98000000</v>
      </c>
      <c r="K13" s="17">
        <v>1400</v>
      </c>
      <c r="L13" s="9">
        <f t="shared" si="0"/>
        <v>14.285714285714285</v>
      </c>
      <c r="M13" s="12"/>
      <c r="N13" s="11">
        <v>-20</v>
      </c>
      <c r="O13" s="11">
        <v>80</v>
      </c>
      <c r="P13" s="28">
        <v>7.65</v>
      </c>
      <c r="Q13" s="12">
        <v>2</v>
      </c>
      <c r="R13" s="12" t="s">
        <v>153</v>
      </c>
      <c r="S13" s="18">
        <f t="shared" si="1"/>
        <v>2.5</v>
      </c>
      <c r="T13" s="11">
        <v>10</v>
      </c>
      <c r="U13" s="11">
        <v>1</v>
      </c>
      <c r="V13" s="42"/>
      <c r="W13" s="42"/>
      <c r="X13" s="9">
        <v>2.44</v>
      </c>
      <c r="Y13" s="9">
        <f t="shared" si="2"/>
        <v>239.12</v>
      </c>
      <c r="Z13" s="11">
        <v>2</v>
      </c>
      <c r="AA13" s="12"/>
      <c r="AB13" s="9" t="e">
        <f>NA()</f>
        <v>#N/A</v>
      </c>
      <c r="AC13" s="2"/>
    </row>
    <row r="14" spans="1:30" ht="12.75" x14ac:dyDescent="0.2">
      <c r="A14" s="2">
        <v>2025</v>
      </c>
      <c r="B14" s="2" t="s">
        <v>59</v>
      </c>
      <c r="C14" s="2" t="s">
        <v>317</v>
      </c>
      <c r="D14" s="2" t="s">
        <v>318</v>
      </c>
      <c r="E14" s="3" t="s">
        <v>319</v>
      </c>
      <c r="F14" s="2" t="s">
        <v>270</v>
      </c>
      <c r="G14" s="4" t="s">
        <v>271</v>
      </c>
      <c r="H14" s="12">
        <v>40</v>
      </c>
      <c r="I14" s="13">
        <v>0.24</v>
      </c>
      <c r="J14" s="17">
        <v>1024000000</v>
      </c>
      <c r="K14" s="17">
        <v>4200</v>
      </c>
      <c r="L14" s="9">
        <f t="shared" si="0"/>
        <v>4.1015625</v>
      </c>
      <c r="M14" s="12">
        <v>89</v>
      </c>
      <c r="N14" s="11">
        <v>-40</v>
      </c>
      <c r="O14" s="11">
        <v>95</v>
      </c>
      <c r="P14" s="16">
        <v>0.66</v>
      </c>
      <c r="Q14" s="12">
        <v>2</v>
      </c>
      <c r="R14" s="12" t="s">
        <v>153</v>
      </c>
      <c r="S14" s="18">
        <f t="shared" si="1"/>
        <v>2.5</v>
      </c>
      <c r="T14" s="11">
        <v>18</v>
      </c>
      <c r="U14" s="39"/>
      <c r="V14" s="39"/>
      <c r="W14" s="13">
        <v>0.3</v>
      </c>
      <c r="X14" s="9">
        <v>0.82</v>
      </c>
      <c r="Y14" s="9">
        <f t="shared" si="2"/>
        <v>839.68</v>
      </c>
      <c r="Z14" s="11">
        <v>7.0000000000000007E-2</v>
      </c>
      <c r="AA14" s="12">
        <v>220</v>
      </c>
      <c r="AB14" s="55">
        <f>AA14/(O14-N14)</f>
        <v>1.6296296296296295</v>
      </c>
    </row>
    <row r="15" spans="1:30" ht="12.75" x14ac:dyDescent="0.2">
      <c r="A15" s="2"/>
      <c r="B15" s="2"/>
      <c r="C15" s="2"/>
      <c r="D15" s="2"/>
      <c r="E15" s="3"/>
      <c r="F15" s="2"/>
      <c r="G15" s="4"/>
      <c r="H15" s="12"/>
      <c r="I15" s="13"/>
      <c r="J15" s="17"/>
      <c r="K15" s="17"/>
      <c r="L15" s="9"/>
      <c r="M15" s="12"/>
      <c r="N15" s="11"/>
      <c r="O15" s="11"/>
      <c r="P15" s="15"/>
      <c r="Q15" s="12"/>
      <c r="R15" s="12"/>
      <c r="S15" s="12"/>
      <c r="T15" s="11"/>
      <c r="U15" s="13"/>
      <c r="V15" s="13"/>
      <c r="W15" s="13"/>
      <c r="X15" s="9"/>
      <c r="Y15" s="9"/>
      <c r="Z15" s="11"/>
      <c r="AA15" s="12"/>
    </row>
    <row r="16" spans="1:30" x14ac:dyDescent="0.25">
      <c r="A16" s="74" t="s">
        <v>265</v>
      </c>
      <c r="G16" s="4"/>
      <c r="H16" s="12"/>
      <c r="I16" s="13"/>
      <c r="K16" s="17"/>
      <c r="L16" s="20"/>
      <c r="M16" s="12"/>
      <c r="P16" s="9"/>
      <c r="W16" s="13"/>
      <c r="X16" s="9"/>
      <c r="Y16" s="9"/>
      <c r="AA16" s="9"/>
    </row>
    <row r="17" spans="1:27" ht="14.25" x14ac:dyDescent="0.2">
      <c r="A17" s="22"/>
      <c r="G17" s="26"/>
      <c r="H17" s="12"/>
      <c r="I17" s="13"/>
      <c r="L17" s="9"/>
      <c r="M17" s="12"/>
      <c r="P17" s="9"/>
      <c r="W17" s="13"/>
      <c r="X17" s="9"/>
      <c r="Y17" s="9"/>
      <c r="AA17" s="9"/>
    </row>
    <row r="18" spans="1:27" ht="12.75" x14ac:dyDescent="0.2">
      <c r="G18" s="4"/>
      <c r="H18" s="12"/>
      <c r="I18" s="13"/>
      <c r="L18" s="9"/>
      <c r="M18" s="12"/>
      <c r="P18" s="9"/>
      <c r="W18" s="13"/>
      <c r="X18" s="9"/>
      <c r="Y18" s="9"/>
      <c r="AA18" s="9"/>
    </row>
    <row r="19" spans="1:27" ht="12.75" x14ac:dyDescent="0.2">
      <c r="G19" s="4"/>
      <c r="H19" s="12"/>
      <c r="I19" s="13"/>
      <c r="L19" s="9"/>
      <c r="M19" s="12"/>
      <c r="P19" s="9"/>
      <c r="W19" s="13"/>
      <c r="X19" s="9"/>
      <c r="Y19" s="9"/>
      <c r="AA19" s="9"/>
    </row>
    <row r="20" spans="1:27" ht="12.75" x14ac:dyDescent="0.2">
      <c r="G20" s="4"/>
      <c r="H20" s="12"/>
      <c r="I20" s="13"/>
      <c r="L20" s="9"/>
      <c r="M20" s="12"/>
      <c r="P20" s="9"/>
      <c r="W20" s="13"/>
      <c r="X20" s="9"/>
      <c r="Y20" s="9"/>
      <c r="AA20" s="9"/>
    </row>
    <row r="21" spans="1:27" ht="12.75" x14ac:dyDescent="0.2">
      <c r="G21" s="4"/>
      <c r="H21" s="12"/>
      <c r="I21" s="13"/>
      <c r="L21" s="9"/>
      <c r="M21" s="12"/>
      <c r="P21" s="9"/>
      <c r="W21" s="13"/>
      <c r="X21" s="9"/>
      <c r="Y21" s="9"/>
      <c r="AA21" s="9"/>
    </row>
    <row r="22" spans="1:27" ht="12.75" x14ac:dyDescent="0.2">
      <c r="G22" s="4"/>
      <c r="H22" s="12"/>
      <c r="I22" s="13"/>
      <c r="L22" s="9"/>
      <c r="M22" s="12"/>
      <c r="P22" s="9"/>
      <c r="W22" s="13"/>
      <c r="X22" s="9"/>
      <c r="Y22" s="9"/>
      <c r="AA22" s="9"/>
    </row>
    <row r="23" spans="1:27" ht="12.75" x14ac:dyDescent="0.2">
      <c r="G23" s="4"/>
      <c r="H23" s="12"/>
      <c r="I23" s="13"/>
      <c r="L23" s="9"/>
      <c r="M23" s="12"/>
      <c r="P23" s="9"/>
      <c r="W23" s="13"/>
      <c r="X23" s="9"/>
      <c r="Y23" s="9"/>
      <c r="AA23" s="9"/>
    </row>
    <row r="24" spans="1:27" ht="12.75" x14ac:dyDescent="0.2">
      <c r="G24" s="4"/>
      <c r="H24" s="12"/>
      <c r="I24" s="13"/>
      <c r="K24" s="17"/>
      <c r="L24" s="9"/>
      <c r="M24" s="12"/>
      <c r="P24" s="9"/>
      <c r="W24" s="13"/>
      <c r="X24" s="9"/>
      <c r="Y24" s="9"/>
      <c r="AA24" s="9"/>
    </row>
    <row r="25" spans="1:27" ht="12.75" x14ac:dyDescent="0.2">
      <c r="G25" s="4"/>
      <c r="H25" s="12"/>
      <c r="I25" s="13"/>
      <c r="K25" s="17"/>
      <c r="L25" s="9"/>
      <c r="M25" s="12"/>
      <c r="P25" s="9"/>
      <c r="W25" s="13"/>
      <c r="X25" s="9"/>
      <c r="Y25" s="9"/>
      <c r="AA25" s="9"/>
    </row>
    <row r="26" spans="1:27" ht="12.75" x14ac:dyDescent="0.2">
      <c r="G26" s="4"/>
      <c r="H26" s="12"/>
      <c r="I26" s="13"/>
      <c r="K26" s="17"/>
      <c r="L26" s="9"/>
      <c r="M26" s="12"/>
      <c r="P26" s="9"/>
      <c r="W26" s="13"/>
      <c r="X26" s="9"/>
      <c r="Y26" s="9"/>
      <c r="AA26" s="9"/>
    </row>
    <row r="27" spans="1:27" ht="12.75" x14ac:dyDescent="0.2">
      <c r="G27" s="4"/>
      <c r="H27" s="12"/>
      <c r="I27" s="13"/>
      <c r="K27" s="17"/>
      <c r="L27" s="9"/>
      <c r="M27" s="12"/>
      <c r="P27" s="9"/>
      <c r="W27" s="13"/>
      <c r="X27" s="9"/>
      <c r="Y27" s="9"/>
      <c r="AA27" s="9"/>
    </row>
    <row r="28" spans="1:27" ht="12.75" x14ac:dyDescent="0.2">
      <c r="G28" s="4"/>
      <c r="H28" s="12"/>
      <c r="I28" s="13"/>
      <c r="K28" s="17"/>
      <c r="L28" s="9"/>
      <c r="M28" s="12"/>
      <c r="P28" s="9"/>
      <c r="W28" s="13"/>
      <c r="X28" s="9"/>
      <c r="Y28" s="9"/>
      <c r="AA28" s="9"/>
    </row>
    <row r="29" spans="1:27" ht="12.75" x14ac:dyDescent="0.2">
      <c r="G29" s="4"/>
      <c r="H29" s="12"/>
      <c r="I29" s="13"/>
      <c r="K29" s="17"/>
      <c r="L29" s="9"/>
      <c r="M29" s="12"/>
      <c r="P29" s="9"/>
      <c r="W29" s="13"/>
      <c r="X29" s="9"/>
      <c r="Y29" s="9"/>
      <c r="AA29" s="9"/>
    </row>
    <row r="30" spans="1:27" ht="12.75" x14ac:dyDescent="0.2">
      <c r="G30" s="4"/>
      <c r="H30" s="12"/>
      <c r="I30" s="13"/>
      <c r="K30" s="17"/>
      <c r="L30" s="9"/>
      <c r="M30" s="12"/>
      <c r="P30" s="9"/>
      <c r="W30" s="13"/>
      <c r="X30" s="9"/>
      <c r="Y30" s="9"/>
      <c r="AA30" s="9"/>
    </row>
    <row r="31" spans="1:27" ht="12.75" x14ac:dyDescent="0.2">
      <c r="G31" s="4"/>
      <c r="H31" s="12"/>
      <c r="I31" s="13"/>
      <c r="K31" s="17"/>
      <c r="L31" s="9"/>
      <c r="M31" s="12"/>
      <c r="P31" s="9"/>
      <c r="W31" s="13"/>
      <c r="X31" s="9"/>
      <c r="Y31" s="9"/>
      <c r="AA31" s="9"/>
    </row>
    <row r="32" spans="1:27" ht="12.75" x14ac:dyDescent="0.2">
      <c r="G32" s="4"/>
      <c r="H32" s="12"/>
      <c r="I32" s="13"/>
      <c r="K32" s="17"/>
      <c r="L32" s="9"/>
      <c r="M32" s="12"/>
      <c r="P32" s="9"/>
      <c r="W32" s="13"/>
      <c r="X32" s="9"/>
      <c r="Y32" s="9"/>
      <c r="AA32" s="9"/>
    </row>
    <row r="33" spans="7:27" ht="12.75" x14ac:dyDescent="0.2">
      <c r="G33" s="4"/>
      <c r="H33" s="12"/>
      <c r="I33" s="13"/>
      <c r="K33" s="17"/>
      <c r="L33" s="9"/>
      <c r="M33" s="12"/>
      <c r="P33" s="9"/>
      <c r="W33" s="13"/>
      <c r="X33" s="9"/>
      <c r="Y33" s="9"/>
      <c r="AA33" s="9"/>
    </row>
    <row r="34" spans="7:27" ht="12.75" x14ac:dyDescent="0.2">
      <c r="G34" s="4"/>
      <c r="H34" s="12"/>
      <c r="I34" s="13"/>
      <c r="K34" s="17"/>
      <c r="L34" s="9"/>
      <c r="M34" s="12"/>
      <c r="P34" s="9"/>
      <c r="W34" s="13"/>
      <c r="X34" s="9"/>
      <c r="Y34" s="9"/>
      <c r="AA34" s="9"/>
    </row>
    <row r="35" spans="7:27" ht="12.75" x14ac:dyDescent="0.2">
      <c r="G35" s="4"/>
      <c r="H35" s="12"/>
      <c r="I35" s="13"/>
      <c r="K35" s="17"/>
      <c r="L35" s="9"/>
      <c r="M35" s="12"/>
      <c r="P35" s="9"/>
      <c r="W35" s="13"/>
      <c r="X35" s="9"/>
      <c r="Y35" s="9"/>
      <c r="AA35" s="9"/>
    </row>
    <row r="36" spans="7:27" ht="12.75" x14ac:dyDescent="0.2">
      <c r="G36" s="4"/>
      <c r="H36" s="12"/>
      <c r="I36" s="13"/>
      <c r="K36" s="17"/>
      <c r="L36" s="9"/>
      <c r="M36" s="12"/>
      <c r="P36" s="9"/>
      <c r="W36" s="13"/>
      <c r="X36" s="9"/>
      <c r="Y36" s="9"/>
      <c r="AA36" s="9"/>
    </row>
    <row r="37" spans="7:27" ht="12.75" x14ac:dyDescent="0.2">
      <c r="G37" s="4"/>
      <c r="H37" s="12"/>
      <c r="I37" s="13"/>
      <c r="K37" s="17"/>
      <c r="L37" s="9"/>
      <c r="M37" s="12"/>
      <c r="P37" s="9"/>
      <c r="W37" s="13"/>
      <c r="X37" s="9"/>
      <c r="Y37" s="9"/>
      <c r="AA37" s="9"/>
    </row>
    <row r="38" spans="7:27" ht="12.75" x14ac:dyDescent="0.2">
      <c r="G38" s="4"/>
      <c r="H38" s="12"/>
      <c r="I38" s="13"/>
      <c r="K38" s="17"/>
      <c r="L38" s="9"/>
      <c r="M38" s="12"/>
      <c r="P38" s="9"/>
      <c r="W38" s="13"/>
      <c r="X38" s="9"/>
      <c r="Y38" s="9"/>
      <c r="AA38" s="9"/>
    </row>
    <row r="39" spans="7:27" ht="12.75" x14ac:dyDescent="0.2">
      <c r="G39" s="4"/>
      <c r="H39" s="12"/>
      <c r="I39" s="13"/>
      <c r="K39" s="17"/>
      <c r="L39" s="9"/>
      <c r="M39" s="12"/>
      <c r="P39" s="9"/>
      <c r="W39" s="13"/>
      <c r="X39" s="9"/>
      <c r="Y39" s="9"/>
      <c r="AA39" s="9"/>
    </row>
    <row r="40" spans="7:27" ht="12.75" x14ac:dyDescent="0.2">
      <c r="G40" s="4"/>
      <c r="H40" s="12"/>
      <c r="I40" s="13"/>
      <c r="K40" s="17"/>
      <c r="L40" s="9"/>
      <c r="M40" s="12"/>
      <c r="P40" s="9"/>
      <c r="W40" s="13"/>
      <c r="X40" s="9"/>
      <c r="Y40" s="9"/>
      <c r="AA40" s="9"/>
    </row>
    <row r="41" spans="7:27" ht="12.75" x14ac:dyDescent="0.2">
      <c r="G41" s="4"/>
      <c r="H41" s="12"/>
      <c r="I41" s="13"/>
      <c r="K41" s="17"/>
      <c r="L41" s="9"/>
      <c r="M41" s="12"/>
      <c r="P41" s="9"/>
      <c r="W41" s="13"/>
      <c r="X41" s="9"/>
      <c r="Y41" s="9"/>
      <c r="AA41" s="9"/>
    </row>
    <row r="42" spans="7:27" ht="12.75" x14ac:dyDescent="0.2">
      <c r="G42" s="4"/>
      <c r="H42" s="12"/>
      <c r="I42" s="13"/>
      <c r="K42" s="17"/>
      <c r="L42" s="9"/>
      <c r="M42" s="12"/>
      <c r="P42" s="9"/>
      <c r="W42" s="13"/>
      <c r="X42" s="9"/>
      <c r="Y42" s="9"/>
      <c r="AA42" s="9"/>
    </row>
    <row r="43" spans="7:27" ht="12.75" x14ac:dyDescent="0.2">
      <c r="G43" s="4"/>
      <c r="H43" s="12"/>
      <c r="I43" s="13"/>
      <c r="K43" s="17"/>
      <c r="L43" s="9"/>
      <c r="M43" s="12"/>
      <c r="P43" s="9"/>
      <c r="W43" s="13"/>
      <c r="X43" s="9"/>
      <c r="Y43" s="9"/>
      <c r="AA43" s="9"/>
    </row>
    <row r="44" spans="7:27" ht="12.75" x14ac:dyDescent="0.2">
      <c r="G44" s="4"/>
      <c r="H44" s="12"/>
      <c r="I44" s="13"/>
      <c r="K44" s="17"/>
      <c r="L44" s="9"/>
      <c r="M44" s="12"/>
      <c r="P44" s="9"/>
      <c r="W44" s="13"/>
      <c r="X44" s="9"/>
      <c r="Y44" s="9"/>
      <c r="AA44" s="9"/>
    </row>
    <row r="45" spans="7:27" ht="12.75" x14ac:dyDescent="0.2">
      <c r="G45" s="4"/>
      <c r="H45" s="12"/>
      <c r="I45" s="13"/>
      <c r="K45" s="17"/>
      <c r="L45" s="9"/>
      <c r="M45" s="12"/>
      <c r="P45" s="9"/>
      <c r="W45" s="13"/>
      <c r="X45" s="9"/>
      <c r="Y45" s="9"/>
      <c r="AA45" s="9"/>
    </row>
    <row r="46" spans="7:27" ht="12.75" x14ac:dyDescent="0.2">
      <c r="G46" s="4"/>
      <c r="H46" s="12"/>
      <c r="I46" s="13"/>
      <c r="K46" s="17"/>
      <c r="L46" s="9"/>
      <c r="M46" s="12"/>
      <c r="P46" s="9"/>
      <c r="W46" s="13"/>
      <c r="X46" s="9"/>
      <c r="Y46" s="9"/>
      <c r="AA46" s="9"/>
    </row>
    <row r="47" spans="7:27" ht="12.75" x14ac:dyDescent="0.2">
      <c r="G47" s="4"/>
      <c r="H47" s="12"/>
      <c r="I47" s="13"/>
      <c r="K47" s="17"/>
      <c r="L47" s="9"/>
      <c r="M47" s="12"/>
      <c r="P47" s="9"/>
      <c r="W47" s="13"/>
      <c r="X47" s="9"/>
      <c r="Y47" s="9"/>
      <c r="AA47" s="9"/>
    </row>
    <row r="48" spans="7:27" ht="12.75" x14ac:dyDescent="0.2">
      <c r="G48" s="4"/>
      <c r="H48" s="12"/>
      <c r="I48" s="13"/>
      <c r="K48" s="17"/>
      <c r="L48" s="9"/>
      <c r="M48" s="12"/>
      <c r="P48" s="9"/>
      <c r="W48" s="13"/>
      <c r="X48" s="9"/>
      <c r="Y48" s="9"/>
      <c r="AA48" s="9"/>
    </row>
    <row r="49" spans="7:27" ht="12.75" x14ac:dyDescent="0.2">
      <c r="G49" s="4"/>
      <c r="H49" s="12"/>
      <c r="I49" s="13"/>
      <c r="K49" s="17"/>
      <c r="L49" s="9"/>
      <c r="M49" s="12"/>
      <c r="P49" s="9"/>
      <c r="W49" s="13"/>
      <c r="X49" s="9"/>
      <c r="Y49" s="9"/>
      <c r="AA49" s="9"/>
    </row>
    <row r="50" spans="7:27" ht="12.75" x14ac:dyDescent="0.2">
      <c r="G50" s="4"/>
      <c r="H50" s="12"/>
      <c r="I50" s="13"/>
      <c r="K50" s="17"/>
      <c r="L50" s="9"/>
      <c r="M50" s="12"/>
      <c r="P50" s="9"/>
      <c r="W50" s="13"/>
      <c r="X50" s="9"/>
      <c r="Y50" s="9"/>
      <c r="AA50" s="9"/>
    </row>
    <row r="51" spans="7:27" ht="12.75" x14ac:dyDescent="0.2">
      <c r="G51" s="4"/>
      <c r="H51" s="12"/>
      <c r="I51" s="13"/>
      <c r="K51" s="17"/>
      <c r="L51" s="9"/>
      <c r="M51" s="12"/>
      <c r="P51" s="9"/>
      <c r="W51" s="13"/>
      <c r="X51" s="9"/>
      <c r="Y51" s="9"/>
      <c r="AA51" s="9"/>
    </row>
    <row r="52" spans="7:27" ht="12.75" x14ac:dyDescent="0.2">
      <c r="G52" s="4"/>
      <c r="H52" s="12"/>
      <c r="I52" s="13"/>
      <c r="K52" s="17"/>
      <c r="L52" s="9"/>
      <c r="M52" s="12"/>
      <c r="P52" s="9"/>
      <c r="W52" s="13"/>
      <c r="X52" s="9"/>
      <c r="Y52" s="9"/>
      <c r="AA52" s="9"/>
    </row>
    <row r="53" spans="7:27" ht="12.75" x14ac:dyDescent="0.2">
      <c r="G53" s="4"/>
      <c r="H53" s="12"/>
      <c r="I53" s="13"/>
      <c r="K53" s="17"/>
      <c r="L53" s="9"/>
      <c r="M53" s="12"/>
      <c r="P53" s="9"/>
      <c r="W53" s="13"/>
      <c r="X53" s="9"/>
      <c r="Y53" s="9"/>
      <c r="AA53" s="9"/>
    </row>
    <row r="54" spans="7:27" ht="12.75" x14ac:dyDescent="0.2">
      <c r="G54" s="4"/>
      <c r="H54" s="12"/>
      <c r="I54" s="13"/>
      <c r="K54" s="17"/>
      <c r="L54" s="9"/>
      <c r="M54" s="12"/>
      <c r="P54" s="9"/>
      <c r="W54" s="13"/>
      <c r="X54" s="9"/>
      <c r="Y54" s="9"/>
      <c r="AA54" s="9"/>
    </row>
    <row r="55" spans="7:27" ht="12.75" x14ac:dyDescent="0.2">
      <c r="G55" s="4"/>
      <c r="H55" s="12"/>
      <c r="I55" s="13"/>
      <c r="K55" s="17"/>
      <c r="L55" s="9"/>
      <c r="M55" s="12"/>
      <c r="P55" s="9"/>
      <c r="W55" s="13"/>
      <c r="X55" s="9"/>
      <c r="Y55" s="9"/>
      <c r="AA55" s="9"/>
    </row>
    <row r="56" spans="7:27" ht="12.75" x14ac:dyDescent="0.2">
      <c r="G56" s="4"/>
      <c r="H56" s="12"/>
      <c r="I56" s="13"/>
      <c r="K56" s="17"/>
      <c r="L56" s="9"/>
      <c r="M56" s="12"/>
      <c r="P56" s="9"/>
      <c r="W56" s="13"/>
      <c r="X56" s="9"/>
      <c r="Y56" s="9"/>
      <c r="AA56" s="9"/>
    </row>
    <row r="57" spans="7:27" ht="12.75" x14ac:dyDescent="0.2">
      <c r="G57" s="4"/>
      <c r="H57" s="12"/>
      <c r="I57" s="13"/>
      <c r="K57" s="17"/>
      <c r="L57" s="9"/>
      <c r="M57" s="12"/>
      <c r="P57" s="9"/>
      <c r="W57" s="13"/>
      <c r="X57" s="9"/>
      <c r="Y57" s="9"/>
      <c r="AA57" s="9"/>
    </row>
    <row r="58" spans="7:27" ht="12.75" x14ac:dyDescent="0.2">
      <c r="G58" s="4"/>
      <c r="H58" s="12"/>
      <c r="I58" s="13"/>
      <c r="K58" s="17"/>
      <c r="L58" s="9"/>
      <c r="M58" s="12"/>
      <c r="P58" s="9"/>
      <c r="W58" s="13"/>
      <c r="X58" s="9"/>
      <c r="Y58" s="9"/>
      <c r="AA58" s="9"/>
    </row>
    <row r="59" spans="7:27" ht="12.75" x14ac:dyDescent="0.2">
      <c r="G59" s="4"/>
      <c r="H59" s="12"/>
      <c r="I59" s="13"/>
      <c r="K59" s="17"/>
      <c r="L59" s="9"/>
      <c r="M59" s="12"/>
      <c r="P59" s="9"/>
      <c r="W59" s="13"/>
      <c r="X59" s="9"/>
      <c r="Y59" s="9"/>
      <c r="AA59" s="9"/>
    </row>
    <row r="60" spans="7:27" ht="12.75" x14ac:dyDescent="0.2">
      <c r="G60" s="4"/>
      <c r="H60" s="12"/>
      <c r="I60" s="13"/>
      <c r="K60" s="17"/>
      <c r="L60" s="9"/>
      <c r="M60" s="12"/>
      <c r="P60" s="9"/>
      <c r="W60" s="13"/>
      <c r="X60" s="9"/>
      <c r="Y60" s="9"/>
      <c r="AA60" s="9"/>
    </row>
    <row r="61" spans="7:27" ht="12.75" x14ac:dyDescent="0.2">
      <c r="G61" s="4"/>
      <c r="H61" s="12"/>
      <c r="I61" s="13"/>
      <c r="K61" s="17"/>
      <c r="L61" s="9"/>
      <c r="M61" s="12"/>
      <c r="P61" s="9"/>
      <c r="W61" s="13"/>
      <c r="X61" s="9"/>
      <c r="Y61" s="9"/>
      <c r="AA61" s="9"/>
    </row>
    <row r="62" spans="7:27" ht="12.75" x14ac:dyDescent="0.2">
      <c r="G62" s="4"/>
      <c r="H62" s="12"/>
      <c r="I62" s="13"/>
      <c r="K62" s="17"/>
      <c r="L62" s="9"/>
      <c r="M62" s="12"/>
      <c r="P62" s="9"/>
      <c r="W62" s="13"/>
      <c r="X62" s="9"/>
      <c r="Y62" s="9"/>
      <c r="AA62" s="9"/>
    </row>
    <row r="63" spans="7:27" ht="12.75" x14ac:dyDescent="0.2">
      <c r="G63" s="4"/>
      <c r="H63" s="12"/>
      <c r="I63" s="13"/>
      <c r="K63" s="17"/>
      <c r="L63" s="9"/>
      <c r="M63" s="12"/>
      <c r="P63" s="9"/>
      <c r="W63" s="13"/>
      <c r="X63" s="9"/>
      <c r="Y63" s="9"/>
      <c r="AA63" s="9"/>
    </row>
    <row r="64" spans="7:27" ht="12.75" x14ac:dyDescent="0.2">
      <c r="G64" s="4"/>
      <c r="H64" s="12"/>
      <c r="I64" s="13"/>
      <c r="K64" s="17"/>
      <c r="L64" s="9"/>
      <c r="M64" s="12"/>
      <c r="P64" s="9"/>
      <c r="W64" s="13"/>
      <c r="X64" s="9"/>
      <c r="Y64" s="9"/>
      <c r="AA64" s="9"/>
    </row>
    <row r="65" spans="7:27" ht="12.75" x14ac:dyDescent="0.2">
      <c r="G65" s="4"/>
      <c r="H65" s="12"/>
      <c r="I65" s="13"/>
      <c r="K65" s="17"/>
      <c r="L65" s="9"/>
      <c r="M65" s="12"/>
      <c r="P65" s="9"/>
      <c r="W65" s="13"/>
      <c r="X65" s="9"/>
      <c r="Y65" s="9"/>
      <c r="AA65" s="9"/>
    </row>
    <row r="66" spans="7:27" ht="12.75" x14ac:dyDescent="0.2">
      <c r="G66" s="4"/>
      <c r="H66" s="12"/>
      <c r="I66" s="13"/>
      <c r="K66" s="17"/>
      <c r="L66" s="9"/>
      <c r="M66" s="12"/>
      <c r="P66" s="9"/>
      <c r="W66" s="13"/>
      <c r="X66" s="9"/>
      <c r="Y66" s="9"/>
      <c r="AA66" s="9"/>
    </row>
    <row r="67" spans="7:27" ht="12.75" x14ac:dyDescent="0.2">
      <c r="G67" s="4"/>
      <c r="H67" s="12"/>
      <c r="I67" s="13"/>
      <c r="K67" s="17"/>
      <c r="L67" s="9"/>
      <c r="M67" s="12"/>
      <c r="P67" s="9"/>
      <c r="W67" s="13"/>
      <c r="X67" s="9"/>
      <c r="Y67" s="9"/>
      <c r="AA67" s="9"/>
    </row>
    <row r="68" spans="7:27" ht="12.75" x14ac:dyDescent="0.2">
      <c r="G68" s="4"/>
      <c r="H68" s="12"/>
      <c r="I68" s="13"/>
      <c r="K68" s="17"/>
      <c r="L68" s="9"/>
      <c r="M68" s="12"/>
      <c r="P68" s="9"/>
      <c r="W68" s="13"/>
      <c r="X68" s="9"/>
      <c r="Y68" s="9"/>
      <c r="AA68" s="9"/>
    </row>
    <row r="69" spans="7:27" ht="12.75" x14ac:dyDescent="0.2">
      <c r="G69" s="4"/>
      <c r="H69" s="12"/>
      <c r="I69" s="13"/>
      <c r="K69" s="17"/>
      <c r="L69" s="9"/>
      <c r="M69" s="12"/>
      <c r="P69" s="9"/>
      <c r="W69" s="13"/>
      <c r="X69" s="9"/>
      <c r="Y69" s="9"/>
      <c r="AA69" s="9"/>
    </row>
    <row r="70" spans="7:27" ht="12.75" x14ac:dyDescent="0.2">
      <c r="G70" s="4"/>
      <c r="H70" s="12"/>
      <c r="I70" s="13"/>
      <c r="K70" s="17"/>
      <c r="L70" s="9"/>
      <c r="M70" s="12"/>
      <c r="P70" s="9"/>
      <c r="W70" s="13"/>
      <c r="X70" s="9"/>
      <c r="Y70" s="9"/>
      <c r="AA70" s="9"/>
    </row>
    <row r="71" spans="7:27" ht="12.75" x14ac:dyDescent="0.2">
      <c r="G71" s="4"/>
      <c r="H71" s="12"/>
      <c r="I71" s="13"/>
      <c r="K71" s="17"/>
      <c r="L71" s="9"/>
      <c r="M71" s="12"/>
      <c r="P71" s="9"/>
      <c r="W71" s="13"/>
      <c r="X71" s="9"/>
      <c r="Y71" s="9"/>
      <c r="AA71" s="9"/>
    </row>
    <row r="72" spans="7:27" ht="12.75" x14ac:dyDescent="0.2">
      <c r="G72" s="4"/>
      <c r="H72" s="12"/>
      <c r="I72" s="13"/>
      <c r="K72" s="17"/>
      <c r="L72" s="9"/>
      <c r="M72" s="12"/>
      <c r="P72" s="9"/>
      <c r="W72" s="13"/>
      <c r="X72" s="9"/>
      <c r="Y72" s="9"/>
      <c r="AA72" s="9"/>
    </row>
    <row r="73" spans="7:27" ht="12.75" x14ac:dyDescent="0.2">
      <c r="G73" s="4"/>
      <c r="H73" s="12"/>
      <c r="I73" s="13"/>
      <c r="K73" s="17"/>
      <c r="L73" s="9"/>
      <c r="M73" s="12"/>
      <c r="P73" s="9"/>
      <c r="W73" s="13"/>
      <c r="X73" s="9"/>
      <c r="Y73" s="9"/>
      <c r="AA73" s="9"/>
    </row>
    <row r="74" spans="7:27" ht="12.75" x14ac:dyDescent="0.2">
      <c r="G74" s="4"/>
      <c r="H74" s="12"/>
      <c r="I74" s="13"/>
      <c r="K74" s="17"/>
      <c r="L74" s="9"/>
      <c r="M74" s="12"/>
      <c r="P74" s="9"/>
      <c r="W74" s="13"/>
      <c r="X74" s="9"/>
      <c r="Y74" s="9"/>
      <c r="AA74" s="9"/>
    </row>
    <row r="75" spans="7:27" ht="12.75" x14ac:dyDescent="0.2">
      <c r="G75" s="4"/>
      <c r="H75" s="12"/>
      <c r="I75" s="13"/>
      <c r="K75" s="17"/>
      <c r="L75" s="9"/>
      <c r="M75" s="12"/>
      <c r="P75" s="9"/>
      <c r="W75" s="13"/>
      <c r="X75" s="9"/>
      <c r="Y75" s="9"/>
      <c r="AA75" s="9"/>
    </row>
    <row r="76" spans="7:27" ht="12.75" x14ac:dyDescent="0.2">
      <c r="G76" s="4"/>
      <c r="H76" s="12"/>
      <c r="I76" s="13"/>
      <c r="K76" s="17"/>
      <c r="L76" s="9"/>
      <c r="M76" s="12"/>
      <c r="P76" s="9"/>
      <c r="W76" s="13"/>
      <c r="X76" s="9"/>
      <c r="Y76" s="9"/>
      <c r="AA76" s="9"/>
    </row>
    <row r="77" spans="7:27" ht="12.75" x14ac:dyDescent="0.2">
      <c r="G77" s="4"/>
      <c r="H77" s="12"/>
      <c r="I77" s="13"/>
      <c r="K77" s="17"/>
      <c r="L77" s="9"/>
      <c r="M77" s="12"/>
      <c r="P77" s="9"/>
      <c r="W77" s="13"/>
      <c r="X77" s="9"/>
      <c r="Y77" s="9"/>
      <c r="AA77" s="9"/>
    </row>
    <row r="78" spans="7:27" ht="12.75" x14ac:dyDescent="0.2">
      <c r="G78" s="4"/>
      <c r="H78" s="12"/>
      <c r="I78" s="13"/>
      <c r="K78" s="17"/>
      <c r="L78" s="9"/>
      <c r="M78" s="12"/>
      <c r="P78" s="9"/>
      <c r="W78" s="13"/>
      <c r="X78" s="9"/>
      <c r="Y78" s="9"/>
      <c r="AA78" s="9"/>
    </row>
    <row r="79" spans="7:27" ht="12.75" x14ac:dyDescent="0.2">
      <c r="G79" s="4"/>
      <c r="H79" s="12"/>
      <c r="I79" s="13"/>
      <c r="K79" s="17"/>
      <c r="L79" s="9"/>
      <c r="M79" s="12"/>
      <c r="P79" s="9"/>
      <c r="W79" s="13"/>
      <c r="X79" s="9"/>
      <c r="Y79" s="9"/>
      <c r="AA79" s="9"/>
    </row>
    <row r="80" spans="7:27" ht="12.75" x14ac:dyDescent="0.2">
      <c r="G80" s="4"/>
      <c r="H80" s="12"/>
      <c r="I80" s="13"/>
      <c r="K80" s="17"/>
      <c r="L80" s="9"/>
      <c r="M80" s="12"/>
      <c r="P80" s="9"/>
      <c r="W80" s="13"/>
      <c r="X80" s="9"/>
      <c r="Y80" s="9"/>
      <c r="AA80" s="9"/>
    </row>
    <row r="81" spans="7:27" ht="12.75" x14ac:dyDescent="0.2">
      <c r="G81" s="4"/>
      <c r="H81" s="12"/>
      <c r="I81" s="13"/>
      <c r="K81" s="17"/>
      <c r="L81" s="9"/>
      <c r="M81" s="12"/>
      <c r="P81" s="9"/>
      <c r="W81" s="13"/>
      <c r="X81" s="9"/>
      <c r="Y81" s="9"/>
      <c r="AA81" s="9"/>
    </row>
    <row r="82" spans="7:27" ht="12.75" x14ac:dyDescent="0.2">
      <c r="G82" s="4"/>
      <c r="H82" s="12"/>
      <c r="I82" s="13"/>
      <c r="K82" s="17"/>
      <c r="L82" s="9"/>
      <c r="M82" s="12"/>
      <c r="P82" s="9"/>
      <c r="W82" s="13"/>
      <c r="X82" s="9"/>
      <c r="Y82" s="9"/>
      <c r="AA82" s="9"/>
    </row>
    <row r="83" spans="7:27" ht="12.75" x14ac:dyDescent="0.2">
      <c r="G83" s="4"/>
      <c r="H83" s="12"/>
      <c r="I83" s="13"/>
      <c r="K83" s="17"/>
      <c r="L83" s="9"/>
      <c r="M83" s="12"/>
      <c r="P83" s="9"/>
      <c r="W83" s="13"/>
      <c r="X83" s="9"/>
      <c r="Y83" s="9"/>
      <c r="AA83" s="9"/>
    </row>
    <row r="84" spans="7:27" ht="12.75" x14ac:dyDescent="0.2">
      <c r="G84" s="4"/>
      <c r="H84" s="12"/>
      <c r="I84" s="13"/>
      <c r="K84" s="17"/>
      <c r="L84" s="9"/>
      <c r="M84" s="12"/>
      <c r="P84" s="9"/>
      <c r="W84" s="13"/>
      <c r="X84" s="9"/>
      <c r="Y84" s="9"/>
      <c r="AA84" s="9"/>
    </row>
    <row r="85" spans="7:27" ht="12.75" x14ac:dyDescent="0.2">
      <c r="G85" s="4"/>
      <c r="H85" s="12"/>
      <c r="I85" s="13"/>
      <c r="K85" s="17"/>
      <c r="L85" s="9"/>
      <c r="M85" s="12"/>
      <c r="P85" s="9"/>
      <c r="W85" s="13"/>
      <c r="X85" s="9"/>
      <c r="Y85" s="9"/>
      <c r="AA85" s="9"/>
    </row>
    <row r="86" spans="7:27" ht="12.75" x14ac:dyDescent="0.2">
      <c r="G86" s="4"/>
      <c r="H86" s="12"/>
      <c r="I86" s="13"/>
      <c r="K86" s="17"/>
      <c r="L86" s="9"/>
      <c r="M86" s="12"/>
      <c r="P86" s="9"/>
      <c r="W86" s="13"/>
      <c r="X86" s="9"/>
      <c r="Y86" s="9"/>
      <c r="AA86" s="9"/>
    </row>
    <row r="87" spans="7:27" ht="12.75" x14ac:dyDescent="0.2">
      <c r="G87" s="4"/>
      <c r="H87" s="12"/>
      <c r="I87" s="13"/>
      <c r="K87" s="17"/>
      <c r="L87" s="9"/>
      <c r="M87" s="12"/>
      <c r="P87" s="9"/>
      <c r="W87" s="13"/>
      <c r="X87" s="9"/>
      <c r="Y87" s="9"/>
      <c r="AA87" s="9"/>
    </row>
    <row r="88" spans="7:27" ht="12.75" x14ac:dyDescent="0.2">
      <c r="G88" s="4"/>
      <c r="H88" s="12"/>
      <c r="I88" s="13"/>
      <c r="K88" s="17"/>
      <c r="L88" s="9"/>
      <c r="M88" s="12"/>
      <c r="P88" s="9"/>
      <c r="W88" s="13"/>
      <c r="X88" s="9"/>
      <c r="Y88" s="9"/>
      <c r="AA88" s="9"/>
    </row>
    <row r="89" spans="7:27" ht="12.75" x14ac:dyDescent="0.2">
      <c r="G89" s="4"/>
      <c r="H89" s="12"/>
      <c r="I89" s="13"/>
      <c r="K89" s="17"/>
      <c r="L89" s="9"/>
      <c r="M89" s="12"/>
      <c r="P89" s="9"/>
      <c r="W89" s="13"/>
      <c r="X89" s="9"/>
      <c r="Y89" s="9"/>
      <c r="AA89" s="9"/>
    </row>
    <row r="90" spans="7:27" ht="12.75" x14ac:dyDescent="0.2">
      <c r="G90" s="4"/>
      <c r="H90" s="12"/>
      <c r="I90" s="13"/>
      <c r="K90" s="17"/>
      <c r="L90" s="9"/>
      <c r="M90" s="12"/>
      <c r="P90" s="9"/>
      <c r="W90" s="13"/>
      <c r="X90" s="9"/>
      <c r="Y90" s="9"/>
      <c r="AA90" s="9"/>
    </row>
    <row r="91" spans="7:27" ht="12.75" x14ac:dyDescent="0.2">
      <c r="G91" s="4"/>
      <c r="H91" s="12"/>
      <c r="I91" s="13"/>
      <c r="K91" s="17"/>
      <c r="L91" s="9"/>
      <c r="M91" s="12"/>
      <c r="P91" s="9"/>
      <c r="W91" s="13"/>
      <c r="X91" s="9"/>
      <c r="Y91" s="9"/>
      <c r="AA91" s="9"/>
    </row>
    <row r="92" spans="7:27" ht="12.75" x14ac:dyDescent="0.2">
      <c r="G92" s="4"/>
      <c r="H92" s="12"/>
      <c r="I92" s="13"/>
      <c r="K92" s="17"/>
      <c r="L92" s="9"/>
      <c r="M92" s="12"/>
      <c r="P92" s="9"/>
      <c r="W92" s="13"/>
      <c r="X92" s="9"/>
      <c r="Y92" s="9"/>
      <c r="AA92" s="9"/>
    </row>
    <row r="93" spans="7:27" ht="12.75" x14ac:dyDescent="0.2">
      <c r="G93" s="4"/>
      <c r="H93" s="12"/>
      <c r="I93" s="13"/>
      <c r="K93" s="17"/>
      <c r="L93" s="9"/>
      <c r="M93" s="12"/>
      <c r="P93" s="9"/>
      <c r="W93" s="13"/>
      <c r="X93" s="9"/>
      <c r="Y93" s="9"/>
      <c r="AA93" s="9"/>
    </row>
    <row r="94" spans="7:27" ht="12.75" x14ac:dyDescent="0.2">
      <c r="G94" s="4"/>
      <c r="H94" s="12"/>
      <c r="I94" s="13"/>
      <c r="K94" s="17"/>
      <c r="L94" s="9"/>
      <c r="M94" s="12"/>
      <c r="P94" s="9"/>
      <c r="W94" s="13"/>
      <c r="X94" s="9"/>
      <c r="Y94" s="9"/>
      <c r="AA94" s="9"/>
    </row>
    <row r="95" spans="7:27" ht="12.75" x14ac:dyDescent="0.2">
      <c r="G95" s="4"/>
      <c r="H95" s="12"/>
      <c r="I95" s="13"/>
      <c r="K95" s="17"/>
      <c r="L95" s="9"/>
      <c r="M95" s="12"/>
      <c r="P95" s="9"/>
      <c r="W95" s="13"/>
      <c r="X95" s="9"/>
      <c r="Y95" s="9"/>
      <c r="AA95" s="9"/>
    </row>
    <row r="96" spans="7:27" ht="12.75" x14ac:dyDescent="0.2">
      <c r="G96" s="4"/>
      <c r="H96" s="12"/>
      <c r="I96" s="13"/>
      <c r="K96" s="17"/>
      <c r="L96" s="9"/>
      <c r="M96" s="12"/>
      <c r="P96" s="9"/>
      <c r="W96" s="13"/>
      <c r="X96" s="9"/>
      <c r="Y96" s="9"/>
      <c r="AA96" s="9"/>
    </row>
    <row r="97" spans="7:27" ht="12.75" x14ac:dyDescent="0.2">
      <c r="G97" s="4"/>
      <c r="H97" s="12"/>
      <c r="I97" s="13"/>
      <c r="K97" s="17"/>
      <c r="L97" s="9"/>
      <c r="M97" s="12"/>
      <c r="P97" s="9"/>
      <c r="W97" s="13"/>
      <c r="X97" s="9"/>
      <c r="Y97" s="9"/>
      <c r="AA97" s="9"/>
    </row>
    <row r="98" spans="7:27" ht="12.75" x14ac:dyDescent="0.2">
      <c r="G98" s="4"/>
      <c r="H98" s="12"/>
      <c r="I98" s="13"/>
      <c r="K98" s="17"/>
      <c r="L98" s="9"/>
      <c r="M98" s="12"/>
      <c r="P98" s="9"/>
      <c r="W98" s="13"/>
      <c r="X98" s="9"/>
      <c r="Y98" s="9"/>
      <c r="AA98" s="9"/>
    </row>
    <row r="99" spans="7:27" ht="12.75" x14ac:dyDescent="0.2">
      <c r="G99" s="4"/>
      <c r="H99" s="12"/>
      <c r="I99" s="13"/>
      <c r="K99" s="17"/>
      <c r="L99" s="9"/>
      <c r="M99" s="12"/>
      <c r="P99" s="9"/>
      <c r="W99" s="13"/>
      <c r="X99" s="9"/>
      <c r="Y99" s="9"/>
      <c r="AA99" s="9"/>
    </row>
    <row r="100" spans="7:27" ht="12.75" x14ac:dyDescent="0.2">
      <c r="G100" s="4"/>
      <c r="H100" s="12"/>
      <c r="I100" s="13"/>
      <c r="K100" s="17"/>
      <c r="L100" s="9"/>
      <c r="M100" s="12"/>
      <c r="P100" s="9"/>
      <c r="W100" s="13"/>
      <c r="X100" s="9"/>
      <c r="Y100" s="9"/>
      <c r="AA100" s="9"/>
    </row>
    <row r="101" spans="7:27" ht="12.75" x14ac:dyDescent="0.2">
      <c r="G101" s="4"/>
      <c r="H101" s="12"/>
      <c r="I101" s="13"/>
      <c r="K101" s="17"/>
      <c r="L101" s="9"/>
      <c r="M101" s="12"/>
      <c r="P101" s="9"/>
      <c r="W101" s="13"/>
      <c r="X101" s="9"/>
      <c r="Y101" s="9"/>
      <c r="AA101" s="9"/>
    </row>
    <row r="102" spans="7:27" ht="12.75" x14ac:dyDescent="0.2">
      <c r="G102" s="4"/>
      <c r="H102" s="12"/>
      <c r="I102" s="13"/>
      <c r="K102" s="17"/>
      <c r="L102" s="9"/>
      <c r="M102" s="12"/>
      <c r="P102" s="9"/>
      <c r="W102" s="13"/>
      <c r="X102" s="9"/>
      <c r="Y102" s="9"/>
      <c r="AA102" s="9"/>
    </row>
    <row r="103" spans="7:27" ht="12.75" x14ac:dyDescent="0.2">
      <c r="G103" s="4"/>
      <c r="H103" s="12"/>
      <c r="I103" s="13"/>
      <c r="K103" s="17"/>
      <c r="L103" s="9"/>
      <c r="M103" s="12"/>
      <c r="P103" s="9"/>
      <c r="W103" s="13"/>
      <c r="X103" s="9"/>
      <c r="Y103" s="9"/>
      <c r="AA103" s="9"/>
    </row>
    <row r="104" spans="7:27" ht="12.75" x14ac:dyDescent="0.2">
      <c r="G104" s="4"/>
      <c r="H104" s="12"/>
      <c r="I104" s="13"/>
      <c r="K104" s="17"/>
      <c r="L104" s="9"/>
      <c r="M104" s="12"/>
      <c r="P104" s="9"/>
      <c r="W104" s="13"/>
      <c r="X104" s="9"/>
      <c r="Y104" s="9"/>
      <c r="AA104" s="9"/>
    </row>
    <row r="105" spans="7:27" ht="12.75" x14ac:dyDescent="0.2">
      <c r="G105" s="4"/>
      <c r="H105" s="12"/>
      <c r="I105" s="13"/>
      <c r="K105" s="17"/>
      <c r="L105" s="9"/>
      <c r="M105" s="12"/>
      <c r="P105" s="9"/>
      <c r="W105" s="13"/>
      <c r="X105" s="9"/>
      <c r="Y105" s="9"/>
      <c r="AA105" s="9"/>
    </row>
    <row r="106" spans="7:27" ht="12.75" x14ac:dyDescent="0.2">
      <c r="G106" s="4"/>
      <c r="H106" s="12"/>
      <c r="I106" s="13"/>
      <c r="K106" s="17"/>
      <c r="L106" s="9"/>
      <c r="M106" s="12"/>
      <c r="P106" s="9"/>
      <c r="W106" s="13"/>
      <c r="X106" s="9"/>
      <c r="Y106" s="9"/>
      <c r="AA106" s="9"/>
    </row>
    <row r="107" spans="7:27" ht="12.75" x14ac:dyDescent="0.2">
      <c r="G107" s="4"/>
      <c r="H107" s="12"/>
      <c r="I107" s="13"/>
      <c r="K107" s="17"/>
      <c r="L107" s="9"/>
      <c r="M107" s="12"/>
      <c r="P107" s="9"/>
      <c r="W107" s="13"/>
      <c r="X107" s="9"/>
      <c r="Y107" s="9"/>
      <c r="AA107" s="9"/>
    </row>
    <row r="108" spans="7:27" ht="12.75" x14ac:dyDescent="0.2">
      <c r="G108" s="4"/>
      <c r="H108" s="12"/>
      <c r="I108" s="13"/>
      <c r="K108" s="17"/>
      <c r="L108" s="9"/>
      <c r="M108" s="12"/>
      <c r="P108" s="9"/>
      <c r="W108" s="13"/>
      <c r="X108" s="9"/>
      <c r="Y108" s="9"/>
      <c r="AA108" s="9"/>
    </row>
    <row r="109" spans="7:27" ht="12.75" x14ac:dyDescent="0.2">
      <c r="G109" s="4"/>
      <c r="H109" s="12"/>
      <c r="I109" s="13"/>
      <c r="K109" s="17"/>
      <c r="L109" s="9"/>
      <c r="M109" s="12"/>
      <c r="P109" s="9"/>
      <c r="W109" s="13"/>
      <c r="X109" s="9"/>
      <c r="Y109" s="9"/>
      <c r="AA109" s="9"/>
    </row>
    <row r="110" spans="7:27" ht="12.75" x14ac:dyDescent="0.2">
      <c r="G110" s="4"/>
      <c r="H110" s="12"/>
      <c r="I110" s="13"/>
      <c r="K110" s="17"/>
      <c r="L110" s="9"/>
      <c r="M110" s="12"/>
      <c r="P110" s="9"/>
      <c r="W110" s="13"/>
      <c r="X110" s="9"/>
      <c r="Y110" s="9"/>
      <c r="AA110" s="9"/>
    </row>
    <row r="111" spans="7:27" ht="12.75" x14ac:dyDescent="0.2">
      <c r="G111" s="4"/>
      <c r="H111" s="12"/>
      <c r="I111" s="13"/>
      <c r="K111" s="17"/>
      <c r="L111" s="9"/>
      <c r="M111" s="12"/>
      <c r="P111" s="9"/>
      <c r="W111" s="13"/>
      <c r="X111" s="9"/>
      <c r="Y111" s="9"/>
      <c r="AA111" s="9"/>
    </row>
    <row r="112" spans="7:27" ht="12.75" x14ac:dyDescent="0.2">
      <c r="G112" s="4"/>
      <c r="H112" s="12"/>
      <c r="I112" s="13"/>
      <c r="K112" s="17"/>
      <c r="L112" s="9"/>
      <c r="M112" s="12"/>
      <c r="P112" s="9"/>
      <c r="W112" s="13"/>
      <c r="X112" s="9"/>
      <c r="Y112" s="9"/>
      <c r="AA112" s="9"/>
    </row>
    <row r="113" spans="7:27" ht="12.75" x14ac:dyDescent="0.2">
      <c r="G113" s="4"/>
      <c r="H113" s="12"/>
      <c r="I113" s="13"/>
      <c r="K113" s="17"/>
      <c r="L113" s="9"/>
      <c r="M113" s="12"/>
      <c r="P113" s="9"/>
      <c r="W113" s="13"/>
      <c r="X113" s="9"/>
      <c r="Y113" s="9"/>
      <c r="AA113" s="9"/>
    </row>
    <row r="114" spans="7:27" ht="12.75" x14ac:dyDescent="0.2">
      <c r="G114" s="4"/>
      <c r="H114" s="12"/>
      <c r="I114" s="13"/>
      <c r="K114" s="17"/>
      <c r="L114" s="9"/>
      <c r="M114" s="12"/>
      <c r="P114" s="9"/>
      <c r="W114" s="13"/>
      <c r="X114" s="9"/>
      <c r="Y114" s="9"/>
      <c r="AA114" s="9"/>
    </row>
    <row r="115" spans="7:27" ht="12.75" x14ac:dyDescent="0.2">
      <c r="G115" s="4"/>
      <c r="H115" s="12"/>
      <c r="I115" s="13"/>
      <c r="K115" s="17"/>
      <c r="L115" s="9"/>
      <c r="M115" s="12"/>
      <c r="P115" s="9"/>
      <c r="W115" s="13"/>
      <c r="X115" s="9"/>
      <c r="Y115" s="9"/>
      <c r="AA115" s="9"/>
    </row>
    <row r="116" spans="7:27" ht="12.75" x14ac:dyDescent="0.2">
      <c r="G116" s="4"/>
      <c r="H116" s="12"/>
      <c r="I116" s="13"/>
      <c r="K116" s="17"/>
      <c r="L116" s="9"/>
      <c r="M116" s="12"/>
      <c r="P116" s="9"/>
      <c r="W116" s="13"/>
      <c r="X116" s="9"/>
      <c r="Y116" s="9"/>
      <c r="AA116" s="9"/>
    </row>
    <row r="117" spans="7:27" ht="12.75" x14ac:dyDescent="0.2">
      <c r="G117" s="4"/>
      <c r="H117" s="12"/>
      <c r="I117" s="13"/>
      <c r="K117" s="17"/>
      <c r="L117" s="9"/>
      <c r="M117" s="12"/>
      <c r="P117" s="9"/>
      <c r="W117" s="13"/>
      <c r="X117" s="9"/>
      <c r="Y117" s="9"/>
      <c r="AA117" s="9"/>
    </row>
    <row r="118" spans="7:27" ht="12.75" x14ac:dyDescent="0.2">
      <c r="G118" s="4"/>
      <c r="H118" s="12"/>
      <c r="I118" s="13"/>
      <c r="K118" s="17"/>
      <c r="L118" s="9"/>
      <c r="M118" s="12"/>
      <c r="P118" s="9"/>
      <c r="W118" s="13"/>
      <c r="X118" s="9"/>
      <c r="Y118" s="9"/>
      <c r="AA118" s="9"/>
    </row>
    <row r="119" spans="7:27" ht="12.75" x14ac:dyDescent="0.2">
      <c r="G119" s="4"/>
      <c r="H119" s="12"/>
      <c r="I119" s="13"/>
      <c r="K119" s="17"/>
      <c r="L119" s="9"/>
      <c r="M119" s="12"/>
      <c r="P119" s="9"/>
      <c r="W119" s="13"/>
      <c r="X119" s="9"/>
      <c r="Y119" s="9"/>
      <c r="AA119" s="9"/>
    </row>
    <row r="120" spans="7:27" ht="12.75" x14ac:dyDescent="0.2">
      <c r="G120" s="4"/>
      <c r="H120" s="12"/>
      <c r="I120" s="13"/>
      <c r="K120" s="17"/>
      <c r="L120" s="9"/>
      <c r="M120" s="12"/>
      <c r="P120" s="9"/>
      <c r="W120" s="13"/>
      <c r="X120" s="9"/>
      <c r="Y120" s="9"/>
      <c r="AA120" s="9"/>
    </row>
    <row r="121" spans="7:27" ht="12.75" x14ac:dyDescent="0.2">
      <c r="G121" s="4"/>
      <c r="H121" s="12"/>
      <c r="I121" s="13"/>
      <c r="K121" s="17"/>
      <c r="L121" s="9"/>
      <c r="M121" s="12"/>
      <c r="P121" s="9"/>
      <c r="W121" s="13"/>
      <c r="X121" s="9"/>
      <c r="Y121" s="9"/>
      <c r="AA121" s="9"/>
    </row>
    <row r="122" spans="7:27" ht="12.75" x14ac:dyDescent="0.2">
      <c r="G122" s="4"/>
      <c r="H122" s="12"/>
      <c r="I122" s="13"/>
      <c r="K122" s="17"/>
      <c r="L122" s="9"/>
      <c r="M122" s="12"/>
      <c r="P122" s="9"/>
      <c r="W122" s="13"/>
      <c r="X122" s="9"/>
      <c r="Y122" s="9"/>
      <c r="AA122" s="9"/>
    </row>
    <row r="123" spans="7:27" ht="12.75" x14ac:dyDescent="0.2">
      <c r="G123" s="4"/>
      <c r="H123" s="12"/>
      <c r="I123" s="13"/>
      <c r="K123" s="17"/>
      <c r="L123" s="9"/>
      <c r="M123" s="12"/>
      <c r="P123" s="9"/>
      <c r="W123" s="13"/>
      <c r="X123" s="9"/>
      <c r="Y123" s="9"/>
      <c r="AA123" s="9"/>
    </row>
    <row r="124" spans="7:27" ht="12.75" x14ac:dyDescent="0.2">
      <c r="G124" s="4"/>
      <c r="H124" s="12"/>
      <c r="I124" s="13"/>
      <c r="K124" s="17"/>
      <c r="L124" s="9"/>
      <c r="M124" s="12"/>
      <c r="P124" s="9"/>
      <c r="W124" s="13"/>
      <c r="X124" s="9"/>
      <c r="Y124" s="9"/>
      <c r="AA124" s="9"/>
    </row>
    <row r="125" spans="7:27" ht="12.75" x14ac:dyDescent="0.2">
      <c r="G125" s="4"/>
      <c r="H125" s="12"/>
      <c r="I125" s="13"/>
      <c r="K125" s="17"/>
      <c r="L125" s="9"/>
      <c r="M125" s="12"/>
      <c r="P125" s="9"/>
      <c r="W125" s="13"/>
      <c r="X125" s="9"/>
      <c r="Y125" s="9"/>
      <c r="AA125" s="9"/>
    </row>
    <row r="126" spans="7:27" ht="12.75" x14ac:dyDescent="0.2">
      <c r="G126" s="4"/>
      <c r="H126" s="12"/>
      <c r="I126" s="13"/>
      <c r="K126" s="17"/>
      <c r="L126" s="9"/>
      <c r="M126" s="12"/>
      <c r="P126" s="9"/>
      <c r="W126" s="13"/>
      <c r="X126" s="9"/>
      <c r="Y126" s="9"/>
      <c r="AA126" s="9"/>
    </row>
    <row r="127" spans="7:27" ht="12.75" x14ac:dyDescent="0.2">
      <c r="G127" s="4"/>
      <c r="H127" s="12"/>
      <c r="I127" s="13"/>
      <c r="K127" s="17"/>
      <c r="L127" s="9"/>
      <c r="M127" s="12"/>
      <c r="P127" s="9"/>
      <c r="W127" s="13"/>
      <c r="X127" s="9"/>
      <c r="Y127" s="9"/>
      <c r="AA127" s="9"/>
    </row>
    <row r="128" spans="7:27" ht="12.75" x14ac:dyDescent="0.2">
      <c r="G128" s="4"/>
      <c r="H128" s="12"/>
      <c r="I128" s="13"/>
      <c r="K128" s="17"/>
      <c r="L128" s="9"/>
      <c r="M128" s="12"/>
      <c r="P128" s="9"/>
      <c r="W128" s="13"/>
      <c r="X128" s="9"/>
      <c r="Y128" s="9"/>
      <c r="AA128" s="9"/>
    </row>
    <row r="129" spans="7:27" ht="12.75" x14ac:dyDescent="0.2">
      <c r="G129" s="4"/>
      <c r="H129" s="12"/>
      <c r="I129" s="13"/>
      <c r="K129" s="17"/>
      <c r="L129" s="9"/>
      <c r="M129" s="12"/>
      <c r="P129" s="9"/>
      <c r="W129" s="13"/>
      <c r="X129" s="9"/>
      <c r="Y129" s="9"/>
      <c r="AA129" s="9"/>
    </row>
    <row r="130" spans="7:27" ht="12.75" x14ac:dyDescent="0.2">
      <c r="G130" s="4"/>
      <c r="H130" s="12"/>
      <c r="I130" s="13"/>
      <c r="K130" s="17"/>
      <c r="L130" s="9"/>
      <c r="M130" s="12"/>
      <c r="P130" s="9"/>
      <c r="W130" s="13"/>
      <c r="X130" s="9"/>
      <c r="Y130" s="9"/>
      <c r="AA130" s="9"/>
    </row>
    <row r="131" spans="7:27" ht="12.75" x14ac:dyDescent="0.2">
      <c r="G131" s="4"/>
      <c r="H131" s="12"/>
      <c r="I131" s="13"/>
      <c r="K131" s="17"/>
      <c r="L131" s="9"/>
      <c r="M131" s="12"/>
      <c r="P131" s="9"/>
      <c r="W131" s="13"/>
      <c r="X131" s="9"/>
      <c r="Y131" s="9"/>
      <c r="AA131" s="9"/>
    </row>
    <row r="132" spans="7:27" ht="12.75" x14ac:dyDescent="0.2">
      <c r="G132" s="4"/>
      <c r="H132" s="12"/>
      <c r="I132" s="13"/>
      <c r="K132" s="17"/>
      <c r="L132" s="9"/>
      <c r="M132" s="12"/>
      <c r="P132" s="9"/>
      <c r="W132" s="13"/>
      <c r="X132" s="9"/>
      <c r="Y132" s="9"/>
      <c r="AA132" s="9"/>
    </row>
    <row r="133" spans="7:27" ht="12.75" x14ac:dyDescent="0.2">
      <c r="G133" s="4"/>
      <c r="H133" s="12"/>
      <c r="I133" s="13"/>
      <c r="K133" s="17"/>
      <c r="L133" s="9"/>
      <c r="M133" s="12"/>
      <c r="P133" s="9"/>
      <c r="W133" s="13"/>
      <c r="X133" s="9"/>
      <c r="Y133" s="9"/>
      <c r="AA133" s="9"/>
    </row>
    <row r="134" spans="7:27" ht="12.75" x14ac:dyDescent="0.2">
      <c r="G134" s="4"/>
      <c r="H134" s="12"/>
      <c r="I134" s="13"/>
      <c r="K134" s="17"/>
      <c r="L134" s="9"/>
      <c r="M134" s="12"/>
      <c r="P134" s="9"/>
      <c r="W134" s="13"/>
      <c r="X134" s="9"/>
      <c r="Y134" s="9"/>
      <c r="AA134" s="9"/>
    </row>
    <row r="135" spans="7:27" ht="12.75" x14ac:dyDescent="0.2">
      <c r="G135" s="4"/>
      <c r="H135" s="12"/>
      <c r="I135" s="13"/>
      <c r="K135" s="17"/>
      <c r="L135" s="9"/>
      <c r="M135" s="12"/>
      <c r="P135" s="9"/>
      <c r="W135" s="13"/>
      <c r="X135" s="9"/>
      <c r="Y135" s="9"/>
      <c r="AA135" s="9"/>
    </row>
    <row r="136" spans="7:27" ht="12.75" x14ac:dyDescent="0.2">
      <c r="G136" s="4"/>
      <c r="H136" s="12"/>
      <c r="I136" s="13"/>
      <c r="K136" s="17"/>
      <c r="L136" s="9"/>
      <c r="M136" s="12"/>
      <c r="P136" s="9"/>
      <c r="W136" s="13"/>
      <c r="X136" s="9"/>
      <c r="Y136" s="9"/>
      <c r="AA136" s="9"/>
    </row>
    <row r="137" spans="7:27" ht="12.75" x14ac:dyDescent="0.2">
      <c r="G137" s="4"/>
      <c r="H137" s="12"/>
      <c r="I137" s="13"/>
      <c r="K137" s="17"/>
      <c r="L137" s="9"/>
      <c r="M137" s="12"/>
      <c r="P137" s="9"/>
      <c r="W137" s="13"/>
      <c r="X137" s="9"/>
      <c r="Y137" s="9"/>
      <c r="AA137" s="9"/>
    </row>
    <row r="138" spans="7:27" ht="12.75" x14ac:dyDescent="0.2">
      <c r="G138" s="4"/>
      <c r="H138" s="12"/>
      <c r="I138" s="13"/>
      <c r="K138" s="17"/>
      <c r="L138" s="9"/>
      <c r="M138" s="12"/>
      <c r="P138" s="9"/>
      <c r="W138" s="13"/>
      <c r="X138" s="9"/>
      <c r="Y138" s="9"/>
      <c r="AA138" s="9"/>
    </row>
    <row r="139" spans="7:27" ht="12.75" x14ac:dyDescent="0.2">
      <c r="G139" s="4"/>
      <c r="H139" s="12"/>
      <c r="I139" s="13"/>
      <c r="K139" s="17"/>
      <c r="L139" s="9"/>
      <c r="M139" s="12"/>
      <c r="P139" s="9"/>
      <c r="W139" s="13"/>
      <c r="X139" s="9"/>
      <c r="Y139" s="9"/>
      <c r="AA139" s="9"/>
    </row>
    <row r="140" spans="7:27" ht="12.75" x14ac:dyDescent="0.2">
      <c r="G140" s="4"/>
      <c r="H140" s="12"/>
      <c r="I140" s="13"/>
      <c r="K140" s="17"/>
      <c r="L140" s="9"/>
      <c r="M140" s="12"/>
      <c r="P140" s="9"/>
      <c r="W140" s="13"/>
      <c r="X140" s="9"/>
      <c r="Y140" s="9"/>
      <c r="AA140" s="9"/>
    </row>
    <row r="141" spans="7:27" ht="12.75" x14ac:dyDescent="0.2">
      <c r="G141" s="4"/>
      <c r="H141" s="12"/>
      <c r="I141" s="13"/>
      <c r="K141" s="17"/>
      <c r="L141" s="9"/>
      <c r="M141" s="12"/>
      <c r="P141" s="9"/>
      <c r="W141" s="13"/>
      <c r="X141" s="9"/>
      <c r="Y141" s="9"/>
      <c r="AA141" s="9"/>
    </row>
    <row r="142" spans="7:27" ht="12.75" x14ac:dyDescent="0.2">
      <c r="G142" s="4"/>
      <c r="H142" s="12"/>
      <c r="I142" s="13"/>
      <c r="K142" s="17"/>
      <c r="L142" s="9"/>
      <c r="M142" s="12"/>
      <c r="P142" s="9"/>
      <c r="W142" s="13"/>
      <c r="X142" s="9"/>
      <c r="Y142" s="9"/>
      <c r="AA142" s="9"/>
    </row>
    <row r="143" spans="7:27" ht="12.75" x14ac:dyDescent="0.2">
      <c r="G143" s="4"/>
      <c r="H143" s="12"/>
      <c r="I143" s="13"/>
      <c r="K143" s="17"/>
      <c r="L143" s="9"/>
      <c r="M143" s="12"/>
      <c r="P143" s="9"/>
      <c r="W143" s="13"/>
      <c r="X143" s="9"/>
      <c r="Y143" s="9"/>
      <c r="AA143" s="9"/>
    </row>
    <row r="144" spans="7:27" ht="12.75" x14ac:dyDescent="0.2">
      <c r="G144" s="4"/>
      <c r="H144" s="12"/>
      <c r="I144" s="13"/>
      <c r="K144" s="17"/>
      <c r="L144" s="9"/>
      <c r="M144" s="12"/>
      <c r="P144" s="9"/>
      <c r="W144" s="13"/>
      <c r="X144" s="9"/>
      <c r="Y144" s="9"/>
      <c r="AA144" s="9"/>
    </row>
    <row r="145" spans="7:27" ht="12.75" x14ac:dyDescent="0.2">
      <c r="G145" s="4"/>
      <c r="H145" s="12"/>
      <c r="I145" s="13"/>
      <c r="K145" s="17"/>
      <c r="L145" s="9"/>
      <c r="M145" s="12"/>
      <c r="P145" s="9"/>
      <c r="W145" s="13"/>
      <c r="X145" s="9"/>
      <c r="Y145" s="9"/>
      <c r="AA145" s="9"/>
    </row>
    <row r="146" spans="7:27" ht="12.75" x14ac:dyDescent="0.2">
      <c r="G146" s="4"/>
      <c r="H146" s="12"/>
      <c r="I146" s="13"/>
      <c r="K146" s="17"/>
      <c r="L146" s="9"/>
      <c r="M146" s="12"/>
      <c r="P146" s="9"/>
      <c r="W146" s="13"/>
      <c r="X146" s="9"/>
      <c r="Y146" s="9"/>
      <c r="AA146" s="9"/>
    </row>
    <row r="147" spans="7:27" ht="12.75" x14ac:dyDescent="0.2">
      <c r="G147" s="4"/>
      <c r="H147" s="12"/>
      <c r="I147" s="13"/>
      <c r="K147" s="17"/>
      <c r="L147" s="9"/>
      <c r="M147" s="12"/>
      <c r="P147" s="9"/>
      <c r="W147" s="13"/>
      <c r="X147" s="9"/>
      <c r="Y147" s="9"/>
      <c r="AA147" s="9"/>
    </row>
    <row r="148" spans="7:27" ht="12.75" x14ac:dyDescent="0.2">
      <c r="G148" s="4"/>
      <c r="H148" s="12"/>
      <c r="I148" s="13"/>
      <c r="K148" s="17"/>
      <c r="L148" s="9"/>
      <c r="M148" s="12"/>
      <c r="P148" s="9"/>
      <c r="W148" s="13"/>
      <c r="X148" s="9"/>
      <c r="Y148" s="9"/>
      <c r="AA148" s="9"/>
    </row>
    <row r="149" spans="7:27" ht="12.75" x14ac:dyDescent="0.2">
      <c r="G149" s="4"/>
      <c r="H149" s="12"/>
      <c r="I149" s="13"/>
      <c r="K149" s="17"/>
      <c r="L149" s="9"/>
      <c r="M149" s="12"/>
      <c r="P149" s="9"/>
      <c r="W149" s="13"/>
      <c r="X149" s="9"/>
      <c r="Y149" s="9"/>
      <c r="AA149" s="9"/>
    </row>
    <row r="150" spans="7:27" ht="12.75" x14ac:dyDescent="0.2">
      <c r="G150" s="4"/>
      <c r="H150" s="12"/>
      <c r="I150" s="13"/>
      <c r="K150" s="17"/>
      <c r="L150" s="9"/>
      <c r="M150" s="12"/>
      <c r="P150" s="9"/>
      <c r="W150" s="13"/>
      <c r="X150" s="9"/>
      <c r="Y150" s="9"/>
      <c r="AA150" s="9"/>
    </row>
    <row r="151" spans="7:27" ht="12.75" x14ac:dyDescent="0.2">
      <c r="G151" s="4"/>
      <c r="H151" s="12"/>
      <c r="I151" s="13"/>
      <c r="K151" s="17"/>
      <c r="L151" s="9"/>
      <c r="M151" s="12"/>
      <c r="P151" s="9"/>
      <c r="W151" s="13"/>
      <c r="X151" s="9"/>
      <c r="Y151" s="9"/>
      <c r="AA151" s="9"/>
    </row>
    <row r="152" spans="7:27" ht="12.75" x14ac:dyDescent="0.2">
      <c r="G152" s="4"/>
      <c r="H152" s="12"/>
      <c r="I152" s="13"/>
      <c r="K152" s="17"/>
      <c r="L152" s="9"/>
      <c r="M152" s="12"/>
      <c r="P152" s="9"/>
      <c r="W152" s="13"/>
      <c r="X152" s="9"/>
      <c r="Y152" s="9"/>
      <c r="AA152" s="9"/>
    </row>
    <row r="153" spans="7:27" ht="12.75" x14ac:dyDescent="0.2">
      <c r="G153" s="4"/>
      <c r="H153" s="12"/>
      <c r="I153" s="13"/>
      <c r="K153" s="17"/>
      <c r="L153" s="9"/>
      <c r="M153" s="12"/>
      <c r="P153" s="9"/>
      <c r="W153" s="13"/>
      <c r="X153" s="9"/>
      <c r="Y153" s="9"/>
      <c r="AA153" s="9"/>
    </row>
    <row r="154" spans="7:27" ht="12.75" x14ac:dyDescent="0.2">
      <c r="G154" s="4"/>
      <c r="H154" s="12"/>
      <c r="I154" s="13"/>
      <c r="K154" s="17"/>
      <c r="L154" s="9"/>
      <c r="M154" s="12"/>
      <c r="P154" s="9"/>
      <c r="W154" s="13"/>
      <c r="X154" s="9"/>
      <c r="Y154" s="9"/>
      <c r="AA154" s="9"/>
    </row>
    <row r="155" spans="7:27" ht="12.75" x14ac:dyDescent="0.2">
      <c r="G155" s="4"/>
      <c r="H155" s="12"/>
      <c r="I155" s="13"/>
      <c r="K155" s="17"/>
      <c r="L155" s="9"/>
      <c r="M155" s="12"/>
      <c r="P155" s="9"/>
      <c r="W155" s="13"/>
      <c r="X155" s="9"/>
      <c r="Y155" s="9"/>
      <c r="AA155" s="9"/>
    </row>
    <row r="156" spans="7:27" ht="12.75" x14ac:dyDescent="0.2">
      <c r="G156" s="4"/>
      <c r="H156" s="12"/>
      <c r="I156" s="13"/>
      <c r="K156" s="17"/>
      <c r="L156" s="9"/>
      <c r="M156" s="12"/>
      <c r="P156" s="9"/>
      <c r="W156" s="13"/>
      <c r="X156" s="9"/>
      <c r="Y156" s="9"/>
      <c r="AA156" s="9"/>
    </row>
    <row r="157" spans="7:27" ht="12.75" x14ac:dyDescent="0.2">
      <c r="G157" s="4"/>
      <c r="H157" s="12"/>
      <c r="I157" s="13"/>
      <c r="K157" s="17"/>
      <c r="L157" s="9"/>
      <c r="M157" s="12"/>
      <c r="P157" s="9"/>
      <c r="W157" s="13"/>
      <c r="X157" s="9"/>
      <c r="Y157" s="9"/>
      <c r="AA157" s="9"/>
    </row>
    <row r="158" spans="7:27" ht="12.75" x14ac:dyDescent="0.2">
      <c r="G158" s="4"/>
      <c r="H158" s="12"/>
      <c r="I158" s="13"/>
      <c r="K158" s="17"/>
      <c r="L158" s="9"/>
      <c r="M158" s="12"/>
      <c r="P158" s="9"/>
      <c r="W158" s="13"/>
      <c r="X158" s="9"/>
      <c r="Y158" s="9"/>
      <c r="AA158" s="9"/>
    </row>
    <row r="159" spans="7:27" ht="12.75" x14ac:dyDescent="0.2">
      <c r="G159" s="4"/>
      <c r="H159" s="12"/>
      <c r="I159" s="13"/>
      <c r="K159" s="17"/>
      <c r="L159" s="9"/>
      <c r="M159" s="12"/>
      <c r="P159" s="9"/>
      <c r="W159" s="13"/>
      <c r="X159" s="9"/>
      <c r="Y159" s="9"/>
      <c r="AA159" s="9"/>
    </row>
    <row r="160" spans="7:27" ht="12.75" x14ac:dyDescent="0.2">
      <c r="G160" s="4"/>
      <c r="H160" s="12"/>
      <c r="I160" s="13"/>
      <c r="K160" s="17"/>
      <c r="L160" s="9"/>
      <c r="M160" s="12"/>
      <c r="P160" s="9"/>
      <c r="W160" s="13"/>
      <c r="X160" s="9"/>
      <c r="Y160" s="9"/>
      <c r="AA160" s="9"/>
    </row>
    <row r="161" spans="7:27" ht="12.75" x14ac:dyDescent="0.2">
      <c r="G161" s="4"/>
      <c r="H161" s="12"/>
      <c r="I161" s="13"/>
      <c r="K161" s="17"/>
      <c r="L161" s="9"/>
      <c r="M161" s="12"/>
      <c r="P161" s="9"/>
      <c r="W161" s="13"/>
      <c r="X161" s="9"/>
      <c r="Y161" s="9"/>
      <c r="AA161" s="9"/>
    </row>
    <row r="162" spans="7:27" ht="12.75" x14ac:dyDescent="0.2">
      <c r="G162" s="4"/>
      <c r="H162" s="12"/>
      <c r="I162" s="13"/>
      <c r="K162" s="17"/>
      <c r="L162" s="9"/>
      <c r="M162" s="12"/>
      <c r="P162" s="9"/>
      <c r="W162" s="13"/>
      <c r="X162" s="9"/>
      <c r="Y162" s="9"/>
      <c r="AA162" s="9"/>
    </row>
    <row r="163" spans="7:27" ht="12.75" x14ac:dyDescent="0.2">
      <c r="G163" s="4"/>
      <c r="H163" s="12"/>
      <c r="I163" s="13"/>
      <c r="K163" s="17"/>
      <c r="L163" s="9"/>
      <c r="M163" s="12"/>
      <c r="P163" s="9"/>
      <c r="W163" s="13"/>
      <c r="X163" s="9"/>
      <c r="Y163" s="9"/>
      <c r="AA163" s="9"/>
    </row>
    <row r="164" spans="7:27" ht="12.75" x14ac:dyDescent="0.2">
      <c r="G164" s="4"/>
      <c r="H164" s="12"/>
      <c r="I164" s="13"/>
      <c r="K164" s="17"/>
      <c r="L164" s="9"/>
      <c r="M164" s="12"/>
      <c r="P164" s="9"/>
      <c r="W164" s="13"/>
      <c r="X164" s="9"/>
      <c r="Y164" s="9"/>
      <c r="AA164" s="9"/>
    </row>
    <row r="165" spans="7:27" ht="12.75" x14ac:dyDescent="0.2">
      <c r="G165" s="4"/>
      <c r="H165" s="12"/>
      <c r="I165" s="13"/>
      <c r="K165" s="17"/>
      <c r="L165" s="9"/>
      <c r="M165" s="12"/>
      <c r="P165" s="9"/>
      <c r="W165" s="13"/>
      <c r="X165" s="9"/>
      <c r="Y165" s="9"/>
      <c r="AA165" s="9"/>
    </row>
    <row r="166" spans="7:27" ht="12.75" x14ac:dyDescent="0.2">
      <c r="G166" s="4"/>
      <c r="H166" s="12"/>
      <c r="I166" s="13"/>
      <c r="K166" s="17"/>
      <c r="L166" s="9"/>
      <c r="M166" s="12"/>
      <c r="P166" s="9"/>
      <c r="W166" s="13"/>
      <c r="X166" s="9"/>
      <c r="Y166" s="9"/>
      <c r="AA166" s="9"/>
    </row>
    <row r="167" spans="7:27" ht="12.75" x14ac:dyDescent="0.2">
      <c r="G167" s="4"/>
      <c r="H167" s="12"/>
      <c r="I167" s="13"/>
      <c r="K167" s="17"/>
      <c r="L167" s="9"/>
      <c r="M167" s="12"/>
      <c r="P167" s="9"/>
      <c r="W167" s="13"/>
      <c r="X167" s="9"/>
      <c r="Y167" s="9"/>
      <c r="AA167" s="9"/>
    </row>
    <row r="168" spans="7:27" ht="12.75" x14ac:dyDescent="0.2">
      <c r="G168" s="4"/>
      <c r="H168" s="12"/>
      <c r="I168" s="13"/>
      <c r="K168" s="17"/>
      <c r="L168" s="9"/>
      <c r="M168" s="12"/>
      <c r="P168" s="9"/>
      <c r="W168" s="13"/>
      <c r="X168" s="9"/>
      <c r="Y168" s="9"/>
      <c r="AA168" s="9"/>
    </row>
    <row r="169" spans="7:27" ht="12.75" x14ac:dyDescent="0.2">
      <c r="G169" s="4"/>
      <c r="H169" s="12"/>
      <c r="I169" s="13"/>
      <c r="K169" s="17"/>
      <c r="L169" s="9"/>
      <c r="M169" s="12"/>
      <c r="P169" s="9"/>
      <c r="W169" s="13"/>
      <c r="X169" s="9"/>
      <c r="Y169" s="9"/>
      <c r="AA169" s="9"/>
    </row>
    <row r="170" spans="7:27" ht="12.75" x14ac:dyDescent="0.2">
      <c r="G170" s="4"/>
      <c r="H170" s="12"/>
      <c r="I170" s="13"/>
      <c r="K170" s="17"/>
      <c r="L170" s="9"/>
      <c r="M170" s="12"/>
      <c r="P170" s="9"/>
      <c r="W170" s="13"/>
      <c r="X170" s="9"/>
      <c r="Y170" s="9"/>
      <c r="AA170" s="9"/>
    </row>
    <row r="171" spans="7:27" ht="12.75" x14ac:dyDescent="0.2">
      <c r="G171" s="4"/>
      <c r="H171" s="12"/>
      <c r="I171" s="13"/>
      <c r="K171" s="17"/>
      <c r="L171" s="9"/>
      <c r="M171" s="12"/>
      <c r="P171" s="9"/>
      <c r="W171" s="13"/>
      <c r="X171" s="9"/>
      <c r="Y171" s="9"/>
      <c r="AA171" s="9"/>
    </row>
    <row r="172" spans="7:27" ht="12.75" x14ac:dyDescent="0.2">
      <c r="G172" s="4"/>
      <c r="H172" s="12"/>
      <c r="I172" s="13"/>
      <c r="K172" s="17"/>
      <c r="L172" s="9"/>
      <c r="M172" s="12"/>
      <c r="P172" s="9"/>
      <c r="W172" s="13"/>
      <c r="X172" s="9"/>
      <c r="Y172" s="9"/>
      <c r="AA172" s="9"/>
    </row>
    <row r="173" spans="7:27" ht="12.75" x14ac:dyDescent="0.2">
      <c r="G173" s="4"/>
      <c r="H173" s="12"/>
      <c r="I173" s="13"/>
      <c r="K173" s="17"/>
      <c r="L173" s="9"/>
      <c r="M173" s="12"/>
      <c r="P173" s="9"/>
      <c r="W173" s="13"/>
      <c r="X173" s="9"/>
      <c r="Y173" s="9"/>
      <c r="AA173" s="9"/>
    </row>
    <row r="174" spans="7:27" ht="12.75" x14ac:dyDescent="0.2">
      <c r="G174" s="4"/>
      <c r="H174" s="12"/>
      <c r="I174" s="13"/>
      <c r="K174" s="17"/>
      <c r="L174" s="9"/>
      <c r="M174" s="12"/>
      <c r="P174" s="9"/>
      <c r="W174" s="13"/>
      <c r="X174" s="9"/>
      <c r="Y174" s="9"/>
      <c r="AA174" s="9"/>
    </row>
    <row r="175" spans="7:27" ht="12.75" x14ac:dyDescent="0.2">
      <c r="G175" s="4"/>
      <c r="H175" s="12"/>
      <c r="I175" s="13"/>
      <c r="K175" s="17"/>
      <c r="L175" s="9"/>
      <c r="M175" s="12"/>
      <c r="P175" s="9"/>
      <c r="W175" s="13"/>
      <c r="X175" s="9"/>
      <c r="Y175" s="9"/>
      <c r="AA175" s="9"/>
    </row>
    <row r="176" spans="7:27" ht="12.75" x14ac:dyDescent="0.2">
      <c r="G176" s="4"/>
      <c r="H176" s="12"/>
      <c r="I176" s="13"/>
      <c r="K176" s="17"/>
      <c r="L176" s="9"/>
      <c r="M176" s="12"/>
      <c r="P176" s="9"/>
      <c r="W176" s="13"/>
      <c r="X176" s="9"/>
      <c r="Y176" s="9"/>
      <c r="AA176" s="9"/>
    </row>
    <row r="177" spans="7:27" ht="12.75" x14ac:dyDescent="0.2">
      <c r="G177" s="4"/>
      <c r="H177" s="12"/>
      <c r="I177" s="13"/>
      <c r="K177" s="17"/>
      <c r="L177" s="9"/>
      <c r="M177" s="12"/>
      <c r="P177" s="9"/>
      <c r="W177" s="13"/>
      <c r="X177" s="9"/>
      <c r="Y177" s="9"/>
      <c r="AA177" s="9"/>
    </row>
    <row r="178" spans="7:27" ht="12.75" x14ac:dyDescent="0.2">
      <c r="G178" s="4"/>
      <c r="H178" s="12"/>
      <c r="I178" s="13"/>
      <c r="K178" s="17"/>
      <c r="L178" s="9"/>
      <c r="M178" s="12"/>
      <c r="P178" s="9"/>
      <c r="W178" s="13"/>
      <c r="X178" s="9"/>
      <c r="Y178" s="9"/>
      <c r="AA178" s="9"/>
    </row>
    <row r="179" spans="7:27" ht="12.75" x14ac:dyDescent="0.2">
      <c r="G179" s="4"/>
      <c r="H179" s="12"/>
      <c r="I179" s="13"/>
      <c r="K179" s="17"/>
      <c r="L179" s="9"/>
      <c r="M179" s="12"/>
      <c r="P179" s="9"/>
      <c r="W179" s="13"/>
      <c r="X179" s="9"/>
      <c r="Y179" s="9"/>
      <c r="AA179" s="9"/>
    </row>
    <row r="180" spans="7:27" ht="12.75" x14ac:dyDescent="0.2">
      <c r="G180" s="4"/>
      <c r="H180" s="12"/>
      <c r="I180" s="13"/>
      <c r="K180" s="17"/>
      <c r="L180" s="9"/>
      <c r="M180" s="12"/>
      <c r="P180" s="9"/>
      <c r="W180" s="13"/>
      <c r="X180" s="9"/>
      <c r="Y180" s="9"/>
      <c r="AA180" s="9"/>
    </row>
    <row r="181" spans="7:27" ht="12.75" x14ac:dyDescent="0.2">
      <c r="G181" s="4"/>
      <c r="H181" s="12"/>
      <c r="I181" s="13"/>
      <c r="K181" s="17"/>
      <c r="L181" s="9"/>
      <c r="M181" s="12"/>
      <c r="P181" s="9"/>
      <c r="W181" s="13"/>
      <c r="X181" s="9"/>
      <c r="Y181" s="9"/>
      <c r="AA181" s="9"/>
    </row>
    <row r="182" spans="7:27" ht="12.75" x14ac:dyDescent="0.2">
      <c r="G182" s="4"/>
      <c r="H182" s="12"/>
      <c r="I182" s="13"/>
      <c r="K182" s="17"/>
      <c r="L182" s="9"/>
      <c r="M182" s="12"/>
      <c r="P182" s="9"/>
      <c r="W182" s="13"/>
      <c r="X182" s="9"/>
      <c r="Y182" s="9"/>
      <c r="AA182" s="9"/>
    </row>
    <row r="183" spans="7:27" ht="12.75" x14ac:dyDescent="0.2">
      <c r="G183" s="4"/>
      <c r="H183" s="12"/>
      <c r="I183" s="13"/>
      <c r="K183" s="17"/>
      <c r="L183" s="9"/>
      <c r="M183" s="12"/>
      <c r="P183" s="9"/>
      <c r="W183" s="13"/>
      <c r="X183" s="9"/>
      <c r="Y183" s="9"/>
      <c r="AA183" s="9"/>
    </row>
    <row r="184" spans="7:27" ht="12.75" x14ac:dyDescent="0.2">
      <c r="G184" s="4"/>
      <c r="H184" s="12"/>
      <c r="I184" s="13"/>
      <c r="K184" s="17"/>
      <c r="L184" s="9"/>
      <c r="M184" s="12"/>
      <c r="P184" s="9"/>
      <c r="W184" s="13"/>
      <c r="X184" s="9"/>
      <c r="Y184" s="9"/>
      <c r="AA184" s="9"/>
    </row>
    <row r="185" spans="7:27" ht="12.75" x14ac:dyDescent="0.2">
      <c r="G185" s="4"/>
      <c r="H185" s="12"/>
      <c r="I185" s="13"/>
      <c r="K185" s="17"/>
      <c r="L185" s="9"/>
      <c r="M185" s="12"/>
      <c r="P185" s="9"/>
      <c r="W185" s="13"/>
      <c r="X185" s="9"/>
      <c r="Y185" s="9"/>
      <c r="AA185" s="9"/>
    </row>
    <row r="186" spans="7:27" ht="12.75" x14ac:dyDescent="0.2">
      <c r="G186" s="4"/>
      <c r="H186" s="12"/>
      <c r="I186" s="13"/>
      <c r="K186" s="17"/>
      <c r="L186" s="9"/>
      <c r="M186" s="12"/>
      <c r="P186" s="9"/>
      <c r="W186" s="13"/>
      <c r="X186" s="9"/>
      <c r="Y186" s="9"/>
      <c r="AA186" s="9"/>
    </row>
    <row r="187" spans="7:27" ht="12.75" x14ac:dyDescent="0.2">
      <c r="G187" s="4"/>
      <c r="H187" s="12"/>
      <c r="I187" s="13"/>
      <c r="K187" s="17"/>
      <c r="L187" s="9"/>
      <c r="M187" s="12"/>
      <c r="P187" s="9"/>
      <c r="W187" s="13"/>
      <c r="X187" s="9"/>
      <c r="Y187" s="9"/>
      <c r="AA187" s="9"/>
    </row>
    <row r="188" spans="7:27" ht="12.75" x14ac:dyDescent="0.2">
      <c r="G188" s="4"/>
      <c r="H188" s="12"/>
      <c r="I188" s="13"/>
      <c r="K188" s="17"/>
      <c r="L188" s="9"/>
      <c r="M188" s="12"/>
      <c r="P188" s="9"/>
      <c r="W188" s="13"/>
      <c r="X188" s="9"/>
      <c r="Y188" s="9"/>
      <c r="AA188" s="9"/>
    </row>
    <row r="189" spans="7:27" ht="12.75" x14ac:dyDescent="0.2">
      <c r="G189" s="4"/>
      <c r="H189" s="12"/>
      <c r="I189" s="13"/>
      <c r="K189" s="17"/>
      <c r="L189" s="9"/>
      <c r="M189" s="12"/>
      <c r="P189" s="9"/>
      <c r="W189" s="13"/>
      <c r="X189" s="9"/>
      <c r="Y189" s="9"/>
      <c r="AA189" s="9"/>
    </row>
    <row r="190" spans="7:27" ht="12.75" x14ac:dyDescent="0.2">
      <c r="G190" s="4"/>
      <c r="H190" s="12"/>
      <c r="I190" s="13"/>
      <c r="K190" s="17"/>
      <c r="L190" s="9"/>
      <c r="M190" s="12"/>
      <c r="P190" s="9"/>
      <c r="W190" s="13"/>
      <c r="X190" s="9"/>
      <c r="Y190" s="9"/>
      <c r="AA190" s="9"/>
    </row>
    <row r="191" spans="7:27" ht="12.75" x14ac:dyDescent="0.2">
      <c r="G191" s="4"/>
      <c r="H191" s="12"/>
      <c r="I191" s="13"/>
      <c r="K191" s="17"/>
      <c r="L191" s="9"/>
      <c r="M191" s="12"/>
      <c r="P191" s="9"/>
      <c r="W191" s="13"/>
      <c r="X191" s="9"/>
      <c r="Y191" s="9"/>
      <c r="AA191" s="9"/>
    </row>
    <row r="192" spans="7:27" ht="12.75" x14ac:dyDescent="0.2">
      <c r="G192" s="4"/>
      <c r="H192" s="12"/>
      <c r="I192" s="13"/>
      <c r="K192" s="17"/>
      <c r="L192" s="9"/>
      <c r="M192" s="12"/>
      <c r="P192" s="9"/>
      <c r="W192" s="13"/>
      <c r="X192" s="9"/>
      <c r="Y192" s="9"/>
      <c r="AA192" s="9"/>
    </row>
    <row r="193" spans="7:27" ht="12.75" x14ac:dyDescent="0.2">
      <c r="G193" s="4"/>
      <c r="H193" s="12"/>
      <c r="I193" s="13"/>
      <c r="K193" s="17"/>
      <c r="L193" s="9"/>
      <c r="M193" s="12"/>
      <c r="P193" s="9"/>
      <c r="W193" s="13"/>
      <c r="X193" s="9"/>
      <c r="Y193" s="9"/>
      <c r="AA193" s="9"/>
    </row>
    <row r="194" spans="7:27" ht="12.75" x14ac:dyDescent="0.2">
      <c r="G194" s="4"/>
      <c r="H194" s="12"/>
      <c r="I194" s="13"/>
      <c r="K194" s="17"/>
      <c r="L194" s="9"/>
      <c r="M194" s="12"/>
      <c r="P194" s="9"/>
      <c r="W194" s="13"/>
      <c r="X194" s="9"/>
      <c r="Y194" s="9"/>
      <c r="AA194" s="9"/>
    </row>
    <row r="195" spans="7:27" ht="12.75" x14ac:dyDescent="0.2">
      <c r="G195" s="4"/>
      <c r="H195" s="12"/>
      <c r="I195" s="13"/>
      <c r="K195" s="17"/>
      <c r="L195" s="9"/>
      <c r="M195" s="12"/>
      <c r="P195" s="9"/>
      <c r="W195" s="13"/>
      <c r="X195" s="9"/>
      <c r="Y195" s="9"/>
      <c r="AA195" s="9"/>
    </row>
    <row r="196" spans="7:27" ht="12.75" x14ac:dyDescent="0.2">
      <c r="G196" s="4"/>
      <c r="H196" s="12"/>
      <c r="I196" s="13"/>
      <c r="K196" s="17"/>
      <c r="L196" s="9"/>
      <c r="M196" s="12"/>
      <c r="P196" s="9"/>
      <c r="W196" s="13"/>
      <c r="X196" s="9"/>
      <c r="Y196" s="9"/>
      <c r="AA196" s="9"/>
    </row>
    <row r="197" spans="7:27" ht="12.75" x14ac:dyDescent="0.2">
      <c r="G197" s="4"/>
      <c r="H197" s="12"/>
      <c r="I197" s="13"/>
      <c r="K197" s="17"/>
      <c r="L197" s="9"/>
      <c r="M197" s="12"/>
      <c r="P197" s="9"/>
      <c r="W197" s="13"/>
      <c r="X197" s="9"/>
      <c r="Y197" s="9"/>
      <c r="AA197" s="9"/>
    </row>
    <row r="198" spans="7:27" ht="12.75" x14ac:dyDescent="0.2">
      <c r="G198" s="4"/>
      <c r="H198" s="12"/>
      <c r="I198" s="13"/>
      <c r="K198" s="17"/>
      <c r="L198" s="9"/>
      <c r="M198" s="12"/>
      <c r="P198" s="9"/>
      <c r="W198" s="13"/>
      <c r="X198" s="9"/>
      <c r="Y198" s="9"/>
      <c r="AA198" s="9"/>
    </row>
    <row r="199" spans="7:27" ht="12.75" x14ac:dyDescent="0.2">
      <c r="G199" s="4"/>
      <c r="H199" s="12"/>
      <c r="I199" s="13"/>
      <c r="K199" s="17"/>
      <c r="L199" s="9"/>
      <c r="M199" s="12"/>
      <c r="P199" s="9"/>
      <c r="W199" s="13"/>
      <c r="X199" s="9"/>
      <c r="Y199" s="9"/>
      <c r="AA199" s="9"/>
    </row>
    <row r="200" spans="7:27" ht="12.75" x14ac:dyDescent="0.2">
      <c r="G200" s="4"/>
      <c r="H200" s="12"/>
      <c r="I200" s="13"/>
      <c r="K200" s="17"/>
      <c r="L200" s="9"/>
      <c r="M200" s="12"/>
      <c r="P200" s="9"/>
      <c r="W200" s="13"/>
      <c r="X200" s="9"/>
      <c r="Y200" s="9"/>
      <c r="AA200" s="9"/>
    </row>
    <row r="201" spans="7:27" ht="12.75" x14ac:dyDescent="0.2">
      <c r="G201" s="4"/>
      <c r="H201" s="12"/>
      <c r="I201" s="13"/>
      <c r="K201" s="17"/>
      <c r="L201" s="9"/>
      <c r="M201" s="12"/>
      <c r="P201" s="9"/>
      <c r="W201" s="13"/>
      <c r="X201" s="9"/>
      <c r="Y201" s="9"/>
      <c r="AA201" s="9"/>
    </row>
    <row r="202" spans="7:27" ht="12.75" x14ac:dyDescent="0.2">
      <c r="G202" s="4"/>
      <c r="H202" s="12"/>
      <c r="I202" s="13"/>
      <c r="K202" s="17"/>
      <c r="L202" s="9"/>
      <c r="M202" s="12"/>
      <c r="P202" s="9"/>
      <c r="W202" s="13"/>
      <c r="X202" s="9"/>
      <c r="Y202" s="9"/>
      <c r="AA202" s="9"/>
    </row>
    <row r="203" spans="7:27" ht="12.75" x14ac:dyDescent="0.2">
      <c r="G203" s="4"/>
      <c r="H203" s="12"/>
      <c r="I203" s="13"/>
      <c r="K203" s="17"/>
      <c r="L203" s="9"/>
      <c r="M203" s="12"/>
      <c r="P203" s="9"/>
      <c r="W203" s="13"/>
      <c r="X203" s="9"/>
      <c r="Y203" s="9"/>
      <c r="AA203" s="9"/>
    </row>
    <row r="204" spans="7:27" ht="12.75" x14ac:dyDescent="0.2">
      <c r="G204" s="4"/>
      <c r="H204" s="12"/>
      <c r="I204" s="13"/>
      <c r="K204" s="17"/>
      <c r="L204" s="9"/>
      <c r="M204" s="12"/>
      <c r="P204" s="9"/>
      <c r="W204" s="13"/>
      <c r="X204" s="9"/>
      <c r="Y204" s="9"/>
      <c r="AA204" s="9"/>
    </row>
    <row r="205" spans="7:27" ht="12.75" x14ac:dyDescent="0.2">
      <c r="G205" s="4"/>
      <c r="H205" s="12"/>
      <c r="I205" s="13"/>
      <c r="K205" s="17"/>
      <c r="L205" s="9"/>
      <c r="M205" s="12"/>
      <c r="P205" s="9"/>
      <c r="W205" s="13"/>
      <c r="X205" s="9"/>
      <c r="Y205" s="9"/>
      <c r="AA205" s="9"/>
    </row>
    <row r="206" spans="7:27" ht="12.75" x14ac:dyDescent="0.2">
      <c r="G206" s="4"/>
      <c r="H206" s="12"/>
      <c r="I206" s="13"/>
      <c r="K206" s="17"/>
      <c r="L206" s="9"/>
      <c r="M206" s="12"/>
      <c r="P206" s="9"/>
      <c r="W206" s="13"/>
      <c r="X206" s="9"/>
      <c r="Y206" s="9"/>
      <c r="AA206" s="9"/>
    </row>
    <row r="207" spans="7:27" ht="12.75" x14ac:dyDescent="0.2">
      <c r="G207" s="4"/>
      <c r="H207" s="12"/>
      <c r="I207" s="13"/>
      <c r="K207" s="17"/>
      <c r="L207" s="9"/>
      <c r="M207" s="12"/>
      <c r="P207" s="9"/>
      <c r="W207" s="13"/>
      <c r="X207" s="9"/>
      <c r="Y207" s="9"/>
      <c r="AA207" s="9"/>
    </row>
    <row r="208" spans="7:27" ht="12.75" x14ac:dyDescent="0.2">
      <c r="G208" s="4"/>
      <c r="H208" s="12"/>
      <c r="I208" s="13"/>
      <c r="K208" s="17"/>
      <c r="L208" s="9"/>
      <c r="M208" s="12"/>
      <c r="P208" s="9"/>
      <c r="W208" s="13"/>
      <c r="X208" s="9"/>
      <c r="Y208" s="9"/>
      <c r="AA208" s="9"/>
    </row>
    <row r="209" spans="7:27" ht="12.75" x14ac:dyDescent="0.2">
      <c r="G209" s="4"/>
      <c r="H209" s="12"/>
      <c r="I209" s="13"/>
      <c r="K209" s="17"/>
      <c r="L209" s="9"/>
      <c r="M209" s="12"/>
      <c r="P209" s="9"/>
      <c r="W209" s="13"/>
      <c r="X209" s="9"/>
      <c r="Y209" s="9"/>
      <c r="AA209" s="9"/>
    </row>
    <row r="210" spans="7:27" ht="12.75" x14ac:dyDescent="0.2">
      <c r="G210" s="4"/>
      <c r="H210" s="12"/>
      <c r="I210" s="13"/>
      <c r="K210" s="17"/>
      <c r="L210" s="9"/>
      <c r="M210" s="12"/>
      <c r="P210" s="9"/>
      <c r="W210" s="13"/>
      <c r="X210" s="9"/>
      <c r="Y210" s="9"/>
      <c r="AA210" s="9"/>
    </row>
    <row r="211" spans="7:27" ht="12.75" x14ac:dyDescent="0.2">
      <c r="G211" s="4"/>
      <c r="H211" s="12"/>
      <c r="I211" s="13"/>
      <c r="K211" s="17"/>
      <c r="L211" s="9"/>
      <c r="M211" s="12"/>
      <c r="P211" s="9"/>
      <c r="W211" s="13"/>
      <c r="X211" s="9"/>
      <c r="Y211" s="9"/>
      <c r="AA211" s="9"/>
    </row>
    <row r="212" spans="7:27" ht="12.75" x14ac:dyDescent="0.2">
      <c r="G212" s="4"/>
      <c r="H212" s="12"/>
      <c r="I212" s="13"/>
      <c r="K212" s="17"/>
      <c r="L212" s="9"/>
      <c r="M212" s="12"/>
      <c r="P212" s="9"/>
      <c r="W212" s="13"/>
      <c r="X212" s="9"/>
      <c r="Y212" s="9"/>
      <c r="AA212" s="9"/>
    </row>
    <row r="213" spans="7:27" ht="12.75" x14ac:dyDescent="0.2">
      <c r="G213" s="4"/>
      <c r="H213" s="12"/>
      <c r="I213" s="13"/>
      <c r="K213" s="17"/>
      <c r="L213" s="9"/>
      <c r="M213" s="12"/>
      <c r="P213" s="9"/>
      <c r="W213" s="13"/>
      <c r="X213" s="9"/>
      <c r="Y213" s="9"/>
      <c r="AA213" s="9"/>
    </row>
    <row r="214" spans="7:27" ht="12.75" x14ac:dyDescent="0.2">
      <c r="G214" s="4"/>
      <c r="H214" s="12"/>
      <c r="I214" s="13"/>
      <c r="K214" s="17"/>
      <c r="L214" s="9"/>
      <c r="M214" s="12"/>
      <c r="P214" s="9"/>
      <c r="W214" s="13"/>
      <c r="X214" s="9"/>
      <c r="Y214" s="9"/>
      <c r="AA214" s="9"/>
    </row>
    <row r="215" spans="7:27" ht="12.75" x14ac:dyDescent="0.2">
      <c r="G215" s="4"/>
      <c r="H215" s="12"/>
      <c r="I215" s="13"/>
      <c r="K215" s="17"/>
      <c r="L215" s="9"/>
      <c r="M215" s="12"/>
      <c r="P215" s="9"/>
      <c r="W215" s="13"/>
      <c r="X215" s="9"/>
      <c r="Y215" s="9"/>
      <c r="AA215" s="9"/>
    </row>
    <row r="216" spans="7:27" ht="12.75" x14ac:dyDescent="0.2">
      <c r="G216" s="4"/>
      <c r="H216" s="12"/>
      <c r="I216" s="13"/>
      <c r="K216" s="17"/>
      <c r="L216" s="9"/>
      <c r="M216" s="12"/>
      <c r="P216" s="9"/>
      <c r="W216" s="13"/>
      <c r="X216" s="9"/>
      <c r="Y216" s="9"/>
      <c r="AA216" s="9"/>
    </row>
    <row r="217" spans="7:27" ht="12.75" x14ac:dyDescent="0.2">
      <c r="G217" s="4"/>
      <c r="H217" s="12"/>
      <c r="I217" s="13"/>
      <c r="K217" s="17"/>
      <c r="L217" s="9"/>
      <c r="M217" s="12"/>
      <c r="P217" s="9"/>
      <c r="W217" s="13"/>
      <c r="X217" s="9"/>
      <c r="Y217" s="9"/>
      <c r="AA217" s="9"/>
    </row>
    <row r="218" spans="7:27" ht="12.75" x14ac:dyDescent="0.2">
      <c r="G218" s="4"/>
      <c r="H218" s="12"/>
      <c r="I218" s="13"/>
      <c r="K218" s="17"/>
      <c r="L218" s="9"/>
      <c r="M218" s="12"/>
      <c r="P218" s="9"/>
      <c r="W218" s="13"/>
      <c r="X218" s="9"/>
      <c r="Y218" s="9"/>
      <c r="AA218" s="9"/>
    </row>
    <row r="219" spans="7:27" ht="12.75" x14ac:dyDescent="0.2">
      <c r="G219" s="4"/>
      <c r="H219" s="12"/>
      <c r="I219" s="13"/>
      <c r="K219" s="17"/>
      <c r="L219" s="9"/>
      <c r="M219" s="12"/>
      <c r="P219" s="9"/>
      <c r="W219" s="13"/>
      <c r="X219" s="9"/>
      <c r="Y219" s="9"/>
      <c r="AA219" s="9"/>
    </row>
    <row r="220" spans="7:27" ht="12.75" x14ac:dyDescent="0.2">
      <c r="G220" s="4"/>
      <c r="H220" s="12"/>
      <c r="I220" s="13"/>
      <c r="K220" s="17"/>
      <c r="L220" s="9"/>
      <c r="M220" s="12"/>
      <c r="P220" s="9"/>
      <c r="W220" s="13"/>
      <c r="X220" s="9"/>
      <c r="Y220" s="9"/>
      <c r="AA220" s="9"/>
    </row>
    <row r="221" spans="7:27" ht="12.75" x14ac:dyDescent="0.2">
      <c r="G221" s="4"/>
      <c r="H221" s="12"/>
      <c r="I221" s="13"/>
      <c r="K221" s="17"/>
      <c r="L221" s="9"/>
      <c r="M221" s="12"/>
      <c r="P221" s="9"/>
      <c r="W221" s="13"/>
      <c r="X221" s="9"/>
      <c r="Y221" s="9"/>
      <c r="AA221" s="9"/>
    </row>
    <row r="222" spans="7:27" ht="12.75" x14ac:dyDescent="0.2">
      <c r="G222" s="4"/>
      <c r="H222" s="12"/>
      <c r="I222" s="13"/>
      <c r="K222" s="17"/>
      <c r="L222" s="9"/>
      <c r="M222" s="12"/>
      <c r="P222" s="9"/>
      <c r="W222" s="13"/>
      <c r="X222" s="9"/>
      <c r="Y222" s="9"/>
      <c r="AA222" s="9"/>
    </row>
    <row r="223" spans="7:27" ht="12.75" x14ac:dyDescent="0.2">
      <c r="G223" s="4"/>
      <c r="H223" s="12"/>
      <c r="I223" s="13"/>
      <c r="K223" s="17"/>
      <c r="L223" s="9"/>
      <c r="M223" s="12"/>
      <c r="P223" s="9"/>
      <c r="W223" s="13"/>
      <c r="X223" s="9"/>
      <c r="Y223" s="9"/>
      <c r="AA223" s="9"/>
    </row>
    <row r="224" spans="7:27" ht="12.75" x14ac:dyDescent="0.2">
      <c r="G224" s="4"/>
      <c r="H224" s="12"/>
      <c r="I224" s="13"/>
      <c r="K224" s="17"/>
      <c r="L224" s="9"/>
      <c r="M224" s="12"/>
      <c r="P224" s="9"/>
      <c r="W224" s="13"/>
      <c r="X224" s="9"/>
      <c r="Y224" s="9"/>
      <c r="AA224" s="9"/>
    </row>
    <row r="225" spans="7:27" ht="12.75" x14ac:dyDescent="0.2">
      <c r="G225" s="4"/>
      <c r="H225" s="12"/>
      <c r="I225" s="13"/>
      <c r="K225" s="17"/>
      <c r="L225" s="9"/>
      <c r="M225" s="12"/>
      <c r="P225" s="9"/>
      <c r="W225" s="13"/>
      <c r="X225" s="9"/>
      <c r="Y225" s="9"/>
      <c r="AA225" s="9"/>
    </row>
    <row r="226" spans="7:27" ht="12.75" x14ac:dyDescent="0.2">
      <c r="G226" s="4"/>
      <c r="H226" s="12"/>
      <c r="I226" s="13"/>
      <c r="K226" s="17"/>
      <c r="L226" s="9"/>
      <c r="M226" s="12"/>
      <c r="P226" s="9"/>
      <c r="W226" s="13"/>
      <c r="X226" s="9"/>
      <c r="Y226" s="9"/>
      <c r="AA226" s="9"/>
    </row>
    <row r="227" spans="7:27" ht="12.75" x14ac:dyDescent="0.2">
      <c r="G227" s="4"/>
      <c r="H227" s="12"/>
      <c r="I227" s="13"/>
      <c r="K227" s="17"/>
      <c r="L227" s="9"/>
      <c r="M227" s="12"/>
      <c r="P227" s="9"/>
      <c r="W227" s="13"/>
      <c r="X227" s="9"/>
      <c r="Y227" s="9"/>
      <c r="AA227" s="9"/>
    </row>
    <row r="228" spans="7:27" ht="12.75" x14ac:dyDescent="0.2">
      <c r="G228" s="4"/>
      <c r="H228" s="12"/>
      <c r="I228" s="13"/>
      <c r="K228" s="17"/>
      <c r="L228" s="9"/>
      <c r="M228" s="12"/>
      <c r="P228" s="9"/>
      <c r="W228" s="13"/>
      <c r="X228" s="9"/>
      <c r="Y228" s="9"/>
      <c r="AA228" s="9"/>
    </row>
    <row r="229" spans="7:27" ht="12.75" x14ac:dyDescent="0.2">
      <c r="G229" s="4"/>
      <c r="H229" s="12"/>
      <c r="I229" s="13"/>
      <c r="K229" s="17"/>
      <c r="L229" s="9"/>
      <c r="M229" s="12"/>
      <c r="P229" s="9"/>
      <c r="W229" s="13"/>
      <c r="X229" s="9"/>
      <c r="Y229" s="9"/>
      <c r="AA229" s="9"/>
    </row>
    <row r="230" spans="7:27" ht="12.75" x14ac:dyDescent="0.2">
      <c r="G230" s="4"/>
      <c r="H230" s="12"/>
      <c r="I230" s="13"/>
      <c r="K230" s="17"/>
      <c r="L230" s="9"/>
      <c r="M230" s="12"/>
      <c r="P230" s="9"/>
      <c r="W230" s="13"/>
      <c r="X230" s="9"/>
      <c r="Y230" s="9"/>
      <c r="AA230" s="9"/>
    </row>
    <row r="231" spans="7:27" ht="12.75" x14ac:dyDescent="0.2">
      <c r="G231" s="4"/>
      <c r="H231" s="12"/>
      <c r="I231" s="13"/>
      <c r="K231" s="17"/>
      <c r="L231" s="9"/>
      <c r="M231" s="12"/>
      <c r="P231" s="9"/>
      <c r="W231" s="13"/>
      <c r="X231" s="9"/>
      <c r="Y231" s="9"/>
      <c r="AA231" s="9"/>
    </row>
    <row r="232" spans="7:27" ht="12.75" x14ac:dyDescent="0.2">
      <c r="G232" s="4"/>
      <c r="H232" s="12"/>
      <c r="I232" s="13"/>
      <c r="K232" s="17"/>
      <c r="L232" s="9"/>
      <c r="M232" s="12"/>
      <c r="P232" s="9"/>
      <c r="W232" s="13"/>
      <c r="X232" s="9"/>
      <c r="Y232" s="9"/>
      <c r="AA232" s="9"/>
    </row>
    <row r="233" spans="7:27" ht="12.75" x14ac:dyDescent="0.2">
      <c r="G233" s="4"/>
      <c r="H233" s="12"/>
      <c r="I233" s="13"/>
      <c r="K233" s="17"/>
      <c r="L233" s="9"/>
      <c r="M233" s="12"/>
      <c r="P233" s="9"/>
      <c r="W233" s="13"/>
      <c r="X233" s="9"/>
      <c r="Y233" s="9"/>
      <c r="AA233" s="9"/>
    </row>
    <row r="234" spans="7:27" ht="12.75" x14ac:dyDescent="0.2">
      <c r="G234" s="4"/>
      <c r="H234" s="12"/>
      <c r="I234" s="13"/>
      <c r="K234" s="17"/>
      <c r="L234" s="9"/>
      <c r="M234" s="12"/>
      <c r="P234" s="9"/>
      <c r="W234" s="13"/>
      <c r="X234" s="9"/>
      <c r="Y234" s="9"/>
      <c r="AA234" s="9"/>
    </row>
    <row r="235" spans="7:27" ht="12.75" x14ac:dyDescent="0.2">
      <c r="G235" s="4"/>
      <c r="H235" s="12"/>
      <c r="I235" s="13"/>
      <c r="K235" s="17"/>
      <c r="L235" s="9"/>
      <c r="M235" s="12"/>
      <c r="P235" s="9"/>
      <c r="W235" s="13"/>
      <c r="X235" s="9"/>
      <c r="Y235" s="9"/>
      <c r="AA235" s="9"/>
    </row>
    <row r="236" spans="7:27" ht="12.75" x14ac:dyDescent="0.2">
      <c r="G236" s="4"/>
      <c r="H236" s="12"/>
      <c r="I236" s="13"/>
      <c r="K236" s="17"/>
      <c r="L236" s="9"/>
      <c r="M236" s="12"/>
      <c r="P236" s="9"/>
      <c r="W236" s="13"/>
      <c r="X236" s="9"/>
      <c r="Y236" s="9"/>
      <c r="AA236" s="9"/>
    </row>
    <row r="237" spans="7:27" ht="12.75" x14ac:dyDescent="0.2">
      <c r="G237" s="4"/>
      <c r="H237" s="12"/>
      <c r="I237" s="13"/>
      <c r="K237" s="17"/>
      <c r="L237" s="9"/>
      <c r="M237" s="12"/>
      <c r="P237" s="9"/>
      <c r="W237" s="13"/>
      <c r="X237" s="9"/>
      <c r="Y237" s="9"/>
      <c r="AA237" s="9"/>
    </row>
    <row r="238" spans="7:27" ht="12.75" x14ac:dyDescent="0.2">
      <c r="G238" s="4"/>
      <c r="H238" s="12"/>
      <c r="I238" s="13"/>
      <c r="K238" s="17"/>
      <c r="L238" s="9"/>
      <c r="M238" s="12"/>
      <c r="P238" s="9"/>
      <c r="W238" s="13"/>
      <c r="X238" s="9"/>
      <c r="Y238" s="9"/>
      <c r="AA238" s="9"/>
    </row>
    <row r="239" spans="7:27" ht="12.75" x14ac:dyDescent="0.2">
      <c r="G239" s="4"/>
      <c r="H239" s="12"/>
      <c r="I239" s="13"/>
      <c r="K239" s="17"/>
      <c r="L239" s="9"/>
      <c r="M239" s="12"/>
      <c r="P239" s="9"/>
      <c r="W239" s="13"/>
      <c r="X239" s="9"/>
      <c r="Y239" s="9"/>
      <c r="AA239" s="9"/>
    </row>
    <row r="240" spans="7:27" ht="12.75" x14ac:dyDescent="0.2">
      <c r="G240" s="4"/>
      <c r="H240" s="12"/>
      <c r="I240" s="13"/>
      <c r="K240" s="17"/>
      <c r="L240" s="9"/>
      <c r="M240" s="12"/>
      <c r="P240" s="9"/>
      <c r="W240" s="13"/>
      <c r="X240" s="9"/>
      <c r="Y240" s="9"/>
      <c r="AA240" s="9"/>
    </row>
    <row r="241" spans="7:27" ht="12.75" x14ac:dyDescent="0.2">
      <c r="G241" s="4"/>
      <c r="H241" s="12"/>
      <c r="I241" s="13"/>
      <c r="K241" s="17"/>
      <c r="L241" s="9"/>
      <c r="M241" s="12"/>
      <c r="P241" s="9"/>
      <c r="W241" s="13"/>
      <c r="X241" s="9"/>
      <c r="Y241" s="9"/>
      <c r="AA241" s="9"/>
    </row>
    <row r="242" spans="7:27" ht="12.75" x14ac:dyDescent="0.2">
      <c r="G242" s="4"/>
      <c r="H242" s="12"/>
      <c r="I242" s="13"/>
      <c r="K242" s="17"/>
      <c r="L242" s="9"/>
      <c r="M242" s="12"/>
      <c r="P242" s="9"/>
      <c r="W242" s="13"/>
      <c r="X242" s="9"/>
      <c r="Y242" s="9"/>
      <c r="AA242" s="9"/>
    </row>
    <row r="243" spans="7:27" ht="12.75" x14ac:dyDescent="0.2">
      <c r="G243" s="4"/>
      <c r="H243" s="12"/>
      <c r="I243" s="13"/>
      <c r="K243" s="17"/>
      <c r="L243" s="9"/>
      <c r="M243" s="12"/>
      <c r="P243" s="9"/>
      <c r="W243" s="13"/>
      <c r="X243" s="9"/>
      <c r="Y243" s="9"/>
      <c r="AA243" s="9"/>
    </row>
    <row r="244" spans="7:27" ht="12.75" x14ac:dyDescent="0.2">
      <c r="G244" s="4"/>
      <c r="H244" s="12"/>
      <c r="I244" s="13"/>
      <c r="K244" s="17"/>
      <c r="L244" s="9"/>
      <c r="M244" s="12"/>
      <c r="P244" s="9"/>
      <c r="W244" s="13"/>
      <c r="X244" s="9"/>
      <c r="Y244" s="9"/>
      <c r="AA244" s="9"/>
    </row>
    <row r="245" spans="7:27" ht="12.75" x14ac:dyDescent="0.2">
      <c r="G245" s="4"/>
      <c r="H245" s="12"/>
      <c r="I245" s="13"/>
      <c r="K245" s="17"/>
      <c r="L245" s="9"/>
      <c r="M245" s="12"/>
      <c r="P245" s="9"/>
      <c r="W245" s="13"/>
      <c r="X245" s="9"/>
      <c r="Y245" s="9"/>
      <c r="AA245" s="9"/>
    </row>
    <row r="246" spans="7:27" ht="12.75" x14ac:dyDescent="0.2">
      <c r="G246" s="4"/>
      <c r="H246" s="12"/>
      <c r="I246" s="13"/>
      <c r="K246" s="17"/>
      <c r="L246" s="9"/>
      <c r="M246" s="12"/>
      <c r="P246" s="9"/>
      <c r="W246" s="13"/>
      <c r="X246" s="9"/>
      <c r="Y246" s="9"/>
      <c r="AA246" s="9"/>
    </row>
    <row r="247" spans="7:27" ht="12.75" x14ac:dyDescent="0.2">
      <c r="G247" s="4"/>
      <c r="H247" s="12"/>
      <c r="I247" s="13"/>
      <c r="K247" s="17"/>
      <c r="L247" s="9"/>
      <c r="M247" s="12"/>
      <c r="P247" s="9"/>
      <c r="W247" s="13"/>
      <c r="X247" s="9"/>
      <c r="Y247" s="9"/>
      <c r="AA247" s="9"/>
    </row>
    <row r="248" spans="7:27" ht="12.75" x14ac:dyDescent="0.2">
      <c r="G248" s="4"/>
      <c r="H248" s="12"/>
      <c r="I248" s="13"/>
      <c r="K248" s="17"/>
      <c r="L248" s="9"/>
      <c r="M248" s="12"/>
      <c r="P248" s="9"/>
      <c r="W248" s="13"/>
      <c r="X248" s="9"/>
      <c r="Y248" s="9"/>
      <c r="AA248" s="9"/>
    </row>
    <row r="249" spans="7:27" ht="12.75" x14ac:dyDescent="0.2">
      <c r="G249" s="4"/>
      <c r="H249" s="12"/>
      <c r="I249" s="13"/>
      <c r="K249" s="17"/>
      <c r="L249" s="9"/>
      <c r="M249" s="12"/>
      <c r="P249" s="9"/>
      <c r="W249" s="13"/>
      <c r="X249" s="9"/>
      <c r="Y249" s="9"/>
      <c r="AA249" s="9"/>
    </row>
    <row r="250" spans="7:27" ht="12.75" x14ac:dyDescent="0.2">
      <c r="G250" s="4"/>
      <c r="H250" s="12"/>
      <c r="I250" s="13"/>
      <c r="K250" s="17"/>
      <c r="L250" s="9"/>
      <c r="M250" s="12"/>
      <c r="P250" s="9"/>
      <c r="W250" s="13"/>
      <c r="X250" s="9"/>
      <c r="Y250" s="9"/>
      <c r="AA250" s="9"/>
    </row>
    <row r="251" spans="7:27" ht="12.75" x14ac:dyDescent="0.2">
      <c r="G251" s="4"/>
      <c r="H251" s="12"/>
      <c r="I251" s="13"/>
      <c r="K251" s="17"/>
      <c r="L251" s="9"/>
      <c r="M251" s="12"/>
      <c r="P251" s="9"/>
      <c r="W251" s="13"/>
      <c r="X251" s="9"/>
      <c r="Y251" s="9"/>
      <c r="AA251" s="9"/>
    </row>
    <row r="252" spans="7:27" ht="12.75" x14ac:dyDescent="0.2">
      <c r="G252" s="4"/>
      <c r="H252" s="12"/>
      <c r="I252" s="13"/>
      <c r="K252" s="17"/>
      <c r="L252" s="9"/>
      <c r="M252" s="12"/>
      <c r="P252" s="9"/>
      <c r="W252" s="13"/>
      <c r="X252" s="9"/>
      <c r="Y252" s="9"/>
      <c r="AA252" s="9"/>
    </row>
    <row r="253" spans="7:27" ht="12.75" x14ac:dyDescent="0.2">
      <c r="G253" s="4"/>
      <c r="H253" s="12"/>
      <c r="I253" s="13"/>
      <c r="K253" s="17"/>
      <c r="L253" s="9"/>
      <c r="M253" s="12"/>
      <c r="P253" s="9"/>
      <c r="W253" s="13"/>
      <c r="X253" s="9"/>
      <c r="Y253" s="9"/>
      <c r="AA253" s="9"/>
    </row>
    <row r="254" spans="7:27" ht="12.75" x14ac:dyDescent="0.2">
      <c r="G254" s="4"/>
      <c r="H254" s="12"/>
      <c r="I254" s="13"/>
      <c r="K254" s="17"/>
      <c r="L254" s="9"/>
      <c r="M254" s="12"/>
      <c r="P254" s="9"/>
      <c r="W254" s="13"/>
      <c r="X254" s="9"/>
      <c r="Y254" s="9"/>
      <c r="AA254" s="9"/>
    </row>
    <row r="255" spans="7:27" ht="12.75" x14ac:dyDescent="0.2">
      <c r="G255" s="4"/>
      <c r="H255" s="12"/>
      <c r="I255" s="13"/>
      <c r="K255" s="17"/>
      <c r="L255" s="9"/>
      <c r="M255" s="12"/>
      <c r="P255" s="9"/>
      <c r="W255" s="13"/>
      <c r="X255" s="9"/>
      <c r="Y255" s="9"/>
      <c r="AA255" s="9"/>
    </row>
    <row r="256" spans="7:27" ht="12.75" x14ac:dyDescent="0.2">
      <c r="G256" s="4"/>
      <c r="H256" s="12"/>
      <c r="I256" s="13"/>
      <c r="K256" s="17"/>
      <c r="L256" s="9"/>
      <c r="M256" s="12"/>
      <c r="P256" s="9"/>
      <c r="W256" s="13"/>
      <c r="X256" s="9"/>
      <c r="Y256" s="9"/>
      <c r="AA256" s="9"/>
    </row>
    <row r="257" spans="7:27" ht="12.75" x14ac:dyDescent="0.2">
      <c r="G257" s="4"/>
      <c r="H257" s="12"/>
      <c r="I257" s="13"/>
      <c r="K257" s="17"/>
      <c r="L257" s="9"/>
      <c r="M257" s="12"/>
      <c r="P257" s="9"/>
      <c r="W257" s="13"/>
      <c r="X257" s="9"/>
      <c r="Y257" s="9"/>
      <c r="AA257" s="9"/>
    </row>
    <row r="258" spans="7:27" ht="12.75" x14ac:dyDescent="0.2">
      <c r="G258" s="4"/>
      <c r="H258" s="12"/>
      <c r="I258" s="13"/>
      <c r="K258" s="17"/>
      <c r="L258" s="9"/>
      <c r="M258" s="12"/>
      <c r="P258" s="9"/>
      <c r="W258" s="13"/>
      <c r="X258" s="9"/>
      <c r="Y258" s="9"/>
      <c r="AA258" s="9"/>
    </row>
    <row r="259" spans="7:27" ht="12.75" x14ac:dyDescent="0.2">
      <c r="G259" s="4"/>
      <c r="H259" s="12"/>
      <c r="I259" s="13"/>
      <c r="K259" s="17"/>
      <c r="L259" s="9"/>
      <c r="M259" s="12"/>
      <c r="P259" s="9"/>
      <c r="W259" s="13"/>
      <c r="X259" s="9"/>
      <c r="Y259" s="9"/>
      <c r="AA259" s="9"/>
    </row>
    <row r="260" spans="7:27" ht="12.75" x14ac:dyDescent="0.2">
      <c r="G260" s="4"/>
      <c r="H260" s="12"/>
      <c r="I260" s="13"/>
      <c r="K260" s="17"/>
      <c r="L260" s="9"/>
      <c r="M260" s="12"/>
      <c r="P260" s="9"/>
      <c r="W260" s="13"/>
      <c r="X260" s="9"/>
      <c r="Y260" s="9"/>
      <c r="AA260" s="9"/>
    </row>
    <row r="261" spans="7:27" ht="12.75" x14ac:dyDescent="0.2">
      <c r="G261" s="4"/>
      <c r="H261" s="12"/>
      <c r="I261" s="13"/>
      <c r="K261" s="17"/>
      <c r="L261" s="9"/>
      <c r="M261" s="12"/>
      <c r="P261" s="9"/>
      <c r="W261" s="13"/>
      <c r="X261" s="9"/>
      <c r="Y261" s="9"/>
      <c r="AA261" s="9"/>
    </row>
    <row r="262" spans="7:27" ht="12.75" x14ac:dyDescent="0.2">
      <c r="G262" s="4"/>
      <c r="H262" s="12"/>
      <c r="I262" s="13"/>
      <c r="K262" s="17"/>
      <c r="L262" s="9"/>
      <c r="M262" s="12"/>
      <c r="P262" s="9"/>
      <c r="W262" s="13"/>
      <c r="X262" s="9"/>
      <c r="Y262" s="9"/>
      <c r="AA262" s="9"/>
    </row>
    <row r="263" spans="7:27" ht="12.75" x14ac:dyDescent="0.2">
      <c r="G263" s="4"/>
      <c r="H263" s="12"/>
      <c r="I263" s="13"/>
      <c r="K263" s="17"/>
      <c r="L263" s="9"/>
      <c r="M263" s="12"/>
      <c r="P263" s="9"/>
      <c r="W263" s="13"/>
      <c r="X263" s="9"/>
      <c r="Y263" s="9"/>
      <c r="AA263" s="9"/>
    </row>
    <row r="264" spans="7:27" ht="12.75" x14ac:dyDescent="0.2">
      <c r="G264" s="4"/>
      <c r="H264" s="12"/>
      <c r="I264" s="13"/>
      <c r="K264" s="17"/>
      <c r="L264" s="9"/>
      <c r="M264" s="12"/>
      <c r="P264" s="9"/>
      <c r="W264" s="13"/>
      <c r="X264" s="9"/>
      <c r="Y264" s="9"/>
      <c r="AA264" s="9"/>
    </row>
    <row r="265" spans="7:27" ht="12.75" x14ac:dyDescent="0.2">
      <c r="G265" s="4"/>
      <c r="H265" s="12"/>
      <c r="I265" s="13"/>
      <c r="K265" s="17"/>
      <c r="L265" s="9"/>
      <c r="M265" s="12"/>
      <c r="P265" s="9"/>
      <c r="W265" s="13"/>
      <c r="X265" s="9"/>
      <c r="Y265" s="9"/>
      <c r="AA265" s="9"/>
    </row>
    <row r="266" spans="7:27" ht="12.75" x14ac:dyDescent="0.2">
      <c r="G266" s="4"/>
      <c r="H266" s="12"/>
      <c r="I266" s="13"/>
      <c r="K266" s="17"/>
      <c r="L266" s="9"/>
      <c r="M266" s="12"/>
      <c r="P266" s="9"/>
      <c r="W266" s="13"/>
      <c r="X266" s="9"/>
      <c r="Y266" s="9"/>
      <c r="AA266" s="9"/>
    </row>
    <row r="267" spans="7:27" ht="12.75" x14ac:dyDescent="0.2">
      <c r="G267" s="4"/>
      <c r="H267" s="12"/>
      <c r="I267" s="13"/>
      <c r="K267" s="17"/>
      <c r="L267" s="9"/>
      <c r="M267" s="12"/>
      <c r="P267" s="9"/>
      <c r="W267" s="13"/>
      <c r="X267" s="9"/>
      <c r="Y267" s="9"/>
      <c r="AA267" s="9"/>
    </row>
    <row r="268" spans="7:27" ht="12.75" x14ac:dyDescent="0.2">
      <c r="G268" s="4"/>
      <c r="H268" s="12"/>
      <c r="I268" s="13"/>
      <c r="K268" s="17"/>
      <c r="L268" s="9"/>
      <c r="M268" s="12"/>
      <c r="P268" s="9"/>
      <c r="W268" s="13"/>
      <c r="X268" s="9"/>
      <c r="Y268" s="9"/>
      <c r="AA268" s="9"/>
    </row>
    <row r="269" spans="7:27" ht="12.75" x14ac:dyDescent="0.2">
      <c r="G269" s="4"/>
      <c r="H269" s="12"/>
      <c r="I269" s="13"/>
      <c r="K269" s="17"/>
      <c r="L269" s="9"/>
      <c r="M269" s="12"/>
      <c r="P269" s="9"/>
      <c r="W269" s="13"/>
      <c r="X269" s="9"/>
      <c r="Y269" s="9"/>
      <c r="AA269" s="9"/>
    </row>
    <row r="270" spans="7:27" ht="12.75" x14ac:dyDescent="0.2">
      <c r="G270" s="4"/>
      <c r="H270" s="12"/>
      <c r="I270" s="13"/>
      <c r="K270" s="17"/>
      <c r="L270" s="9"/>
      <c r="M270" s="12"/>
      <c r="P270" s="9"/>
      <c r="W270" s="13"/>
      <c r="X270" s="9"/>
      <c r="Y270" s="9"/>
      <c r="AA270" s="9"/>
    </row>
    <row r="271" spans="7:27" ht="12.75" x14ac:dyDescent="0.2">
      <c r="G271" s="4"/>
      <c r="H271" s="12"/>
      <c r="I271" s="13"/>
      <c r="K271" s="17"/>
      <c r="L271" s="9"/>
      <c r="M271" s="12"/>
      <c r="P271" s="9"/>
      <c r="W271" s="13"/>
      <c r="X271" s="9"/>
      <c r="Y271" s="9"/>
      <c r="AA271" s="9"/>
    </row>
    <row r="272" spans="7:27" ht="12.75" x14ac:dyDescent="0.2">
      <c r="G272" s="4"/>
      <c r="H272" s="12"/>
      <c r="I272" s="13"/>
      <c r="K272" s="17"/>
      <c r="L272" s="9"/>
      <c r="M272" s="12"/>
      <c r="P272" s="9"/>
      <c r="W272" s="13"/>
      <c r="X272" s="9"/>
      <c r="Y272" s="9"/>
      <c r="AA272" s="9"/>
    </row>
    <row r="273" spans="7:27" ht="12.75" x14ac:dyDescent="0.2">
      <c r="G273" s="4"/>
      <c r="H273" s="12"/>
      <c r="I273" s="13"/>
      <c r="K273" s="17"/>
      <c r="L273" s="9"/>
      <c r="M273" s="12"/>
      <c r="P273" s="9"/>
      <c r="W273" s="13"/>
      <c r="X273" s="9"/>
      <c r="Y273" s="9"/>
      <c r="AA273" s="9"/>
    </row>
    <row r="274" spans="7:27" ht="12.75" x14ac:dyDescent="0.2">
      <c r="G274" s="4"/>
      <c r="H274" s="12"/>
      <c r="I274" s="13"/>
      <c r="K274" s="17"/>
      <c r="L274" s="9"/>
      <c r="M274" s="12"/>
      <c r="P274" s="9"/>
      <c r="W274" s="13"/>
      <c r="X274" s="9"/>
      <c r="Y274" s="9"/>
      <c r="AA274" s="9"/>
    </row>
    <row r="275" spans="7:27" ht="12.75" x14ac:dyDescent="0.2">
      <c r="G275" s="4"/>
      <c r="H275" s="12"/>
      <c r="I275" s="13"/>
      <c r="K275" s="17"/>
      <c r="L275" s="9"/>
      <c r="M275" s="12"/>
      <c r="P275" s="9"/>
      <c r="W275" s="13"/>
      <c r="X275" s="9"/>
      <c r="Y275" s="9"/>
      <c r="AA275" s="9"/>
    </row>
    <row r="276" spans="7:27" ht="12.75" x14ac:dyDescent="0.2">
      <c r="G276" s="4"/>
      <c r="H276" s="12"/>
      <c r="I276" s="13"/>
      <c r="K276" s="17"/>
      <c r="L276" s="9"/>
      <c r="M276" s="12"/>
      <c r="P276" s="9"/>
      <c r="W276" s="13"/>
      <c r="X276" s="9"/>
      <c r="Y276" s="9"/>
      <c r="AA276" s="9"/>
    </row>
    <row r="277" spans="7:27" ht="12.75" x14ac:dyDescent="0.2">
      <c r="G277" s="4"/>
      <c r="H277" s="12"/>
      <c r="I277" s="13"/>
      <c r="K277" s="17"/>
      <c r="L277" s="9"/>
      <c r="M277" s="12"/>
      <c r="P277" s="9"/>
      <c r="W277" s="13"/>
      <c r="X277" s="9"/>
      <c r="Y277" s="9"/>
      <c r="AA277" s="9"/>
    </row>
    <row r="278" spans="7:27" ht="12.75" x14ac:dyDescent="0.2">
      <c r="G278" s="4"/>
      <c r="H278" s="12"/>
      <c r="I278" s="13"/>
      <c r="K278" s="17"/>
      <c r="L278" s="9"/>
      <c r="M278" s="12"/>
      <c r="P278" s="9"/>
      <c r="W278" s="13"/>
      <c r="X278" s="9"/>
      <c r="Y278" s="9"/>
      <c r="AA278" s="9"/>
    </row>
    <row r="279" spans="7:27" ht="12.75" x14ac:dyDescent="0.2">
      <c r="G279" s="4"/>
      <c r="H279" s="12"/>
      <c r="I279" s="13"/>
      <c r="K279" s="17"/>
      <c r="L279" s="9"/>
      <c r="M279" s="12"/>
      <c r="P279" s="9"/>
      <c r="W279" s="13"/>
      <c r="X279" s="9"/>
      <c r="Y279" s="9"/>
      <c r="AA279" s="9"/>
    </row>
    <row r="280" spans="7:27" ht="12.75" x14ac:dyDescent="0.2">
      <c r="G280" s="4"/>
      <c r="H280" s="12"/>
      <c r="I280" s="13"/>
      <c r="K280" s="17"/>
      <c r="L280" s="9"/>
      <c r="M280" s="12"/>
      <c r="P280" s="9"/>
      <c r="W280" s="13"/>
      <c r="X280" s="9"/>
      <c r="Y280" s="9"/>
      <c r="AA280" s="9"/>
    </row>
    <row r="281" spans="7:27" ht="12.75" x14ac:dyDescent="0.2">
      <c r="G281" s="4"/>
      <c r="H281" s="12"/>
      <c r="I281" s="13"/>
      <c r="K281" s="17"/>
      <c r="L281" s="9"/>
      <c r="M281" s="12"/>
      <c r="P281" s="9"/>
      <c r="W281" s="13"/>
      <c r="X281" s="9"/>
      <c r="Y281" s="9"/>
      <c r="AA281" s="9"/>
    </row>
    <row r="282" spans="7:27" ht="12.75" x14ac:dyDescent="0.2">
      <c r="G282" s="4"/>
      <c r="H282" s="12"/>
      <c r="I282" s="13"/>
      <c r="K282" s="17"/>
      <c r="L282" s="9"/>
      <c r="M282" s="12"/>
      <c r="P282" s="9"/>
      <c r="W282" s="13"/>
      <c r="X282" s="9"/>
      <c r="Y282" s="9"/>
      <c r="AA282" s="9"/>
    </row>
    <row r="283" spans="7:27" ht="12.75" x14ac:dyDescent="0.2">
      <c r="G283" s="4"/>
      <c r="H283" s="12"/>
      <c r="I283" s="13"/>
      <c r="K283" s="17"/>
      <c r="L283" s="9"/>
      <c r="M283" s="12"/>
      <c r="P283" s="9"/>
      <c r="W283" s="13"/>
      <c r="X283" s="9"/>
      <c r="Y283" s="9"/>
      <c r="AA283" s="9"/>
    </row>
    <row r="284" spans="7:27" ht="12.75" x14ac:dyDescent="0.2">
      <c r="G284" s="4"/>
      <c r="H284" s="12"/>
      <c r="I284" s="13"/>
      <c r="K284" s="17"/>
      <c r="L284" s="9"/>
      <c r="M284" s="12"/>
      <c r="P284" s="9"/>
      <c r="W284" s="13"/>
      <c r="X284" s="9"/>
      <c r="Y284" s="9"/>
      <c r="AA284" s="9"/>
    </row>
    <row r="285" spans="7:27" ht="12.75" x14ac:dyDescent="0.2">
      <c r="G285" s="4"/>
      <c r="H285" s="12"/>
      <c r="I285" s="13"/>
      <c r="K285" s="17"/>
      <c r="L285" s="9"/>
      <c r="M285" s="12"/>
      <c r="P285" s="9"/>
      <c r="W285" s="13"/>
      <c r="X285" s="9"/>
      <c r="Y285" s="9"/>
      <c r="AA285" s="9"/>
    </row>
    <row r="286" spans="7:27" ht="12.75" x14ac:dyDescent="0.2">
      <c r="G286" s="4"/>
      <c r="H286" s="12"/>
      <c r="I286" s="13"/>
      <c r="K286" s="17"/>
      <c r="L286" s="9"/>
      <c r="M286" s="12"/>
      <c r="P286" s="9"/>
      <c r="W286" s="13"/>
      <c r="X286" s="9"/>
      <c r="Y286" s="9"/>
      <c r="AA286" s="9"/>
    </row>
    <row r="287" spans="7:27" ht="12.75" x14ac:dyDescent="0.2">
      <c r="G287" s="4"/>
      <c r="H287" s="12"/>
      <c r="I287" s="13"/>
      <c r="K287" s="17"/>
      <c r="L287" s="9"/>
      <c r="M287" s="12"/>
      <c r="P287" s="9"/>
      <c r="W287" s="13"/>
      <c r="X287" s="9"/>
      <c r="Y287" s="9"/>
      <c r="AA287" s="9"/>
    </row>
    <row r="288" spans="7:27" ht="12.75" x14ac:dyDescent="0.2">
      <c r="G288" s="4"/>
      <c r="H288" s="12"/>
      <c r="I288" s="13"/>
      <c r="K288" s="17"/>
      <c r="L288" s="9"/>
      <c r="M288" s="12"/>
      <c r="P288" s="9"/>
      <c r="W288" s="13"/>
      <c r="X288" s="9"/>
      <c r="Y288" s="9"/>
      <c r="AA288" s="9"/>
    </row>
    <row r="289" spans="7:27" ht="12.75" x14ac:dyDescent="0.2">
      <c r="G289" s="4"/>
      <c r="H289" s="12"/>
      <c r="I289" s="13"/>
      <c r="K289" s="17"/>
      <c r="L289" s="9"/>
      <c r="M289" s="12"/>
      <c r="P289" s="9"/>
      <c r="W289" s="13"/>
      <c r="X289" s="9"/>
      <c r="Y289" s="9"/>
      <c r="AA289" s="9"/>
    </row>
    <row r="290" spans="7:27" ht="12.75" x14ac:dyDescent="0.2">
      <c r="G290" s="4"/>
      <c r="H290" s="12"/>
      <c r="I290" s="13"/>
      <c r="K290" s="17"/>
      <c r="L290" s="9"/>
      <c r="M290" s="12"/>
      <c r="P290" s="9"/>
      <c r="W290" s="13"/>
      <c r="X290" s="9"/>
      <c r="Y290" s="9"/>
      <c r="AA290" s="9"/>
    </row>
    <row r="291" spans="7:27" ht="12.75" x14ac:dyDescent="0.2">
      <c r="G291" s="4"/>
      <c r="H291" s="12"/>
      <c r="I291" s="13"/>
      <c r="K291" s="17"/>
      <c r="L291" s="9"/>
      <c r="M291" s="12"/>
      <c r="P291" s="9"/>
      <c r="W291" s="13"/>
      <c r="X291" s="9"/>
      <c r="Y291" s="9"/>
      <c r="AA291" s="9"/>
    </row>
    <row r="292" spans="7:27" ht="12.75" x14ac:dyDescent="0.2">
      <c r="G292" s="4"/>
      <c r="H292" s="12"/>
      <c r="I292" s="13"/>
      <c r="K292" s="17"/>
      <c r="L292" s="9"/>
      <c r="M292" s="12"/>
      <c r="P292" s="9"/>
      <c r="W292" s="13"/>
      <c r="X292" s="9"/>
      <c r="Y292" s="9"/>
      <c r="AA292" s="9"/>
    </row>
    <row r="293" spans="7:27" ht="12.75" x14ac:dyDescent="0.2">
      <c r="G293" s="4"/>
      <c r="H293" s="12"/>
      <c r="I293" s="13"/>
      <c r="K293" s="17"/>
      <c r="L293" s="9"/>
      <c r="M293" s="12"/>
      <c r="P293" s="9"/>
      <c r="W293" s="13"/>
      <c r="X293" s="9"/>
      <c r="Y293" s="9"/>
      <c r="AA293" s="9"/>
    </row>
    <row r="294" spans="7:27" ht="12.75" x14ac:dyDescent="0.2">
      <c r="G294" s="4"/>
      <c r="H294" s="12"/>
      <c r="I294" s="13"/>
      <c r="K294" s="17"/>
      <c r="L294" s="9"/>
      <c r="M294" s="12"/>
      <c r="P294" s="9"/>
      <c r="W294" s="13"/>
      <c r="X294" s="9"/>
      <c r="Y294" s="9"/>
      <c r="AA294" s="9"/>
    </row>
    <row r="295" spans="7:27" ht="12.75" x14ac:dyDescent="0.2">
      <c r="G295" s="4"/>
      <c r="H295" s="12"/>
      <c r="I295" s="13"/>
      <c r="K295" s="17"/>
      <c r="L295" s="9"/>
      <c r="M295" s="12"/>
      <c r="P295" s="9"/>
      <c r="W295" s="13"/>
      <c r="X295" s="9"/>
      <c r="Y295" s="9"/>
      <c r="AA295" s="9"/>
    </row>
    <row r="296" spans="7:27" ht="12.75" x14ac:dyDescent="0.2">
      <c r="G296" s="4"/>
      <c r="H296" s="12"/>
      <c r="I296" s="13"/>
      <c r="K296" s="17"/>
      <c r="L296" s="9"/>
      <c r="M296" s="12"/>
      <c r="P296" s="9"/>
      <c r="W296" s="13"/>
      <c r="X296" s="9"/>
      <c r="Y296" s="9"/>
      <c r="AA296" s="9"/>
    </row>
    <row r="297" spans="7:27" ht="12.75" x14ac:dyDescent="0.2">
      <c r="G297" s="4"/>
      <c r="H297" s="12"/>
      <c r="I297" s="13"/>
      <c r="K297" s="17"/>
      <c r="L297" s="9"/>
      <c r="M297" s="12"/>
      <c r="P297" s="9"/>
      <c r="W297" s="13"/>
      <c r="X297" s="9"/>
      <c r="Y297" s="9"/>
      <c r="AA297" s="9"/>
    </row>
    <row r="298" spans="7:27" ht="12.75" x14ac:dyDescent="0.2">
      <c r="G298" s="4"/>
      <c r="H298" s="12"/>
      <c r="I298" s="13"/>
      <c r="K298" s="17"/>
      <c r="L298" s="9"/>
      <c r="M298" s="12"/>
      <c r="P298" s="9"/>
      <c r="W298" s="13"/>
      <c r="X298" s="9"/>
      <c r="Y298" s="9"/>
      <c r="AA298" s="9"/>
    </row>
    <row r="299" spans="7:27" ht="12.75" x14ac:dyDescent="0.2">
      <c r="G299" s="4"/>
      <c r="H299" s="12"/>
      <c r="I299" s="13"/>
      <c r="K299" s="17"/>
      <c r="L299" s="9"/>
      <c r="M299" s="12"/>
      <c r="P299" s="9"/>
      <c r="W299" s="13"/>
      <c r="X299" s="9"/>
      <c r="Y299" s="9"/>
      <c r="AA299" s="9"/>
    </row>
    <row r="300" spans="7:27" ht="12.75" x14ac:dyDescent="0.2">
      <c r="G300" s="4"/>
      <c r="H300" s="12"/>
      <c r="I300" s="13"/>
      <c r="K300" s="17"/>
      <c r="L300" s="9"/>
      <c r="M300" s="12"/>
      <c r="P300" s="9"/>
      <c r="W300" s="13"/>
      <c r="X300" s="9"/>
      <c r="Y300" s="9"/>
      <c r="AA300" s="9"/>
    </row>
    <row r="301" spans="7:27" ht="12.75" x14ac:dyDescent="0.2">
      <c r="G301" s="4"/>
      <c r="H301" s="12"/>
      <c r="I301" s="13"/>
      <c r="K301" s="17"/>
      <c r="L301" s="9"/>
      <c r="M301" s="12"/>
      <c r="P301" s="9"/>
      <c r="W301" s="13"/>
      <c r="X301" s="9"/>
      <c r="Y301" s="9"/>
      <c r="AA301" s="9"/>
    </row>
    <row r="302" spans="7:27" ht="12.75" x14ac:dyDescent="0.2">
      <c r="G302" s="4"/>
      <c r="H302" s="12"/>
      <c r="I302" s="13"/>
      <c r="K302" s="17"/>
      <c r="L302" s="9"/>
      <c r="M302" s="12"/>
      <c r="P302" s="9"/>
      <c r="W302" s="13"/>
      <c r="X302" s="9"/>
      <c r="Y302" s="9"/>
      <c r="AA302" s="9"/>
    </row>
    <row r="303" spans="7:27" ht="12.75" x14ac:dyDescent="0.2">
      <c r="G303" s="4"/>
      <c r="H303" s="12"/>
      <c r="I303" s="13"/>
      <c r="K303" s="17"/>
      <c r="L303" s="9"/>
      <c r="M303" s="12"/>
      <c r="P303" s="9"/>
      <c r="W303" s="13"/>
      <c r="X303" s="9"/>
      <c r="Y303" s="9"/>
      <c r="AA303" s="9"/>
    </row>
    <row r="304" spans="7:27" ht="12.75" x14ac:dyDescent="0.2">
      <c r="G304" s="4"/>
      <c r="H304" s="12"/>
      <c r="I304" s="13"/>
      <c r="K304" s="17"/>
      <c r="L304" s="9"/>
      <c r="M304" s="12"/>
      <c r="P304" s="9"/>
      <c r="W304" s="13"/>
      <c r="X304" s="9"/>
      <c r="Y304" s="9"/>
      <c r="AA304" s="9"/>
    </row>
    <row r="305" spans="7:27" ht="12.75" x14ac:dyDescent="0.2">
      <c r="G305" s="4"/>
      <c r="H305" s="12"/>
      <c r="I305" s="13"/>
      <c r="K305" s="17"/>
      <c r="L305" s="9"/>
      <c r="M305" s="12"/>
      <c r="P305" s="9"/>
      <c r="W305" s="13"/>
      <c r="X305" s="9"/>
      <c r="Y305" s="9"/>
      <c r="AA305" s="9"/>
    </row>
    <row r="306" spans="7:27" ht="12.75" x14ac:dyDescent="0.2">
      <c r="G306" s="4"/>
      <c r="H306" s="12"/>
      <c r="I306" s="13"/>
      <c r="K306" s="17"/>
      <c r="L306" s="9"/>
      <c r="M306" s="12"/>
      <c r="P306" s="9"/>
      <c r="W306" s="13"/>
      <c r="X306" s="9"/>
      <c r="Y306" s="9"/>
      <c r="AA306" s="9"/>
    </row>
    <row r="307" spans="7:27" ht="12.75" x14ac:dyDescent="0.2">
      <c r="G307" s="4"/>
      <c r="H307" s="12"/>
      <c r="I307" s="13"/>
      <c r="K307" s="17"/>
      <c r="L307" s="9"/>
      <c r="M307" s="12"/>
      <c r="P307" s="9"/>
      <c r="W307" s="13"/>
      <c r="X307" s="9"/>
      <c r="Y307" s="9"/>
      <c r="AA307" s="9"/>
    </row>
    <row r="308" spans="7:27" ht="12.75" x14ac:dyDescent="0.2">
      <c r="G308" s="4"/>
      <c r="H308" s="12"/>
      <c r="I308" s="13"/>
      <c r="K308" s="17"/>
      <c r="L308" s="9"/>
      <c r="M308" s="12"/>
      <c r="P308" s="9"/>
      <c r="W308" s="13"/>
      <c r="X308" s="9"/>
      <c r="Y308" s="9"/>
      <c r="AA308" s="9"/>
    </row>
    <row r="309" spans="7:27" ht="12.75" x14ac:dyDescent="0.2">
      <c r="G309" s="4"/>
      <c r="H309" s="12"/>
      <c r="I309" s="13"/>
      <c r="K309" s="17"/>
      <c r="L309" s="9"/>
      <c r="M309" s="12"/>
      <c r="P309" s="9"/>
      <c r="W309" s="13"/>
      <c r="X309" s="9"/>
      <c r="Y309" s="9"/>
      <c r="AA309" s="9"/>
    </row>
    <row r="310" spans="7:27" ht="12.75" x14ac:dyDescent="0.2">
      <c r="G310" s="4"/>
      <c r="H310" s="12"/>
      <c r="I310" s="13"/>
      <c r="K310" s="17"/>
      <c r="L310" s="9"/>
      <c r="M310" s="12"/>
      <c r="P310" s="9"/>
      <c r="W310" s="13"/>
      <c r="X310" s="9"/>
      <c r="Y310" s="9"/>
      <c r="AA310" s="9"/>
    </row>
    <row r="311" spans="7:27" ht="12.75" x14ac:dyDescent="0.2">
      <c r="G311" s="4"/>
      <c r="H311" s="12"/>
      <c r="I311" s="13"/>
      <c r="K311" s="17"/>
      <c r="L311" s="9"/>
      <c r="M311" s="12"/>
      <c r="P311" s="9"/>
      <c r="W311" s="13"/>
      <c r="X311" s="9"/>
      <c r="Y311" s="9"/>
      <c r="AA311" s="9"/>
    </row>
    <row r="312" spans="7:27" ht="12.75" x14ac:dyDescent="0.2">
      <c r="G312" s="4"/>
      <c r="H312" s="12"/>
      <c r="I312" s="13"/>
      <c r="K312" s="17"/>
      <c r="L312" s="9"/>
      <c r="M312" s="12"/>
      <c r="P312" s="9"/>
      <c r="W312" s="13"/>
      <c r="X312" s="9"/>
      <c r="Y312" s="9"/>
      <c r="AA312" s="9"/>
    </row>
    <row r="313" spans="7:27" ht="12.75" x14ac:dyDescent="0.2">
      <c r="G313" s="4"/>
      <c r="H313" s="12"/>
      <c r="I313" s="13"/>
      <c r="K313" s="17"/>
      <c r="L313" s="9"/>
      <c r="M313" s="12"/>
      <c r="P313" s="9"/>
      <c r="W313" s="13"/>
      <c r="X313" s="9"/>
      <c r="Y313" s="9"/>
      <c r="AA313" s="9"/>
    </row>
    <row r="314" spans="7:27" ht="12.75" x14ac:dyDescent="0.2">
      <c r="G314" s="4"/>
      <c r="H314" s="12"/>
      <c r="I314" s="13"/>
      <c r="K314" s="17"/>
      <c r="L314" s="9"/>
      <c r="M314" s="12"/>
      <c r="P314" s="9"/>
      <c r="W314" s="13"/>
      <c r="X314" s="9"/>
      <c r="Y314" s="9"/>
      <c r="AA314" s="9"/>
    </row>
    <row r="315" spans="7:27" ht="12.75" x14ac:dyDescent="0.2">
      <c r="G315" s="4"/>
      <c r="H315" s="12"/>
      <c r="I315" s="13"/>
      <c r="K315" s="17"/>
      <c r="L315" s="9"/>
      <c r="M315" s="12"/>
      <c r="P315" s="9"/>
      <c r="W315" s="13"/>
      <c r="X315" s="9"/>
      <c r="Y315" s="9"/>
      <c r="AA315" s="9"/>
    </row>
    <row r="316" spans="7:27" ht="12.75" x14ac:dyDescent="0.2">
      <c r="G316" s="4"/>
      <c r="H316" s="12"/>
      <c r="I316" s="13"/>
      <c r="K316" s="17"/>
      <c r="L316" s="9"/>
      <c r="M316" s="12"/>
      <c r="P316" s="9"/>
      <c r="W316" s="13"/>
      <c r="X316" s="9"/>
      <c r="Y316" s="9"/>
      <c r="AA316" s="9"/>
    </row>
    <row r="317" spans="7:27" ht="12.75" x14ac:dyDescent="0.2">
      <c r="G317" s="4"/>
      <c r="H317" s="12"/>
      <c r="I317" s="13"/>
      <c r="K317" s="17"/>
      <c r="L317" s="9"/>
      <c r="M317" s="12"/>
      <c r="P317" s="9"/>
      <c r="W317" s="13"/>
      <c r="X317" s="9"/>
      <c r="Y317" s="9"/>
      <c r="AA317" s="9"/>
    </row>
    <row r="318" spans="7:27" ht="12.75" x14ac:dyDescent="0.2">
      <c r="G318" s="4"/>
      <c r="H318" s="12"/>
      <c r="I318" s="13"/>
      <c r="K318" s="17"/>
      <c r="L318" s="9"/>
      <c r="M318" s="12"/>
      <c r="P318" s="9"/>
      <c r="W318" s="13"/>
      <c r="X318" s="9"/>
      <c r="Y318" s="9"/>
      <c r="AA318" s="9"/>
    </row>
    <row r="319" spans="7:27" ht="12.75" x14ac:dyDescent="0.2">
      <c r="G319" s="4"/>
      <c r="H319" s="12"/>
      <c r="I319" s="13"/>
      <c r="K319" s="17"/>
      <c r="L319" s="9"/>
      <c r="M319" s="12"/>
      <c r="P319" s="9"/>
      <c r="W319" s="13"/>
      <c r="X319" s="9"/>
      <c r="Y319" s="9"/>
      <c r="AA319" s="9"/>
    </row>
    <row r="320" spans="7:27" ht="12.75" x14ac:dyDescent="0.2">
      <c r="G320" s="4"/>
      <c r="H320" s="12"/>
      <c r="I320" s="13"/>
      <c r="K320" s="17"/>
      <c r="L320" s="9"/>
      <c r="M320" s="12"/>
      <c r="P320" s="9"/>
      <c r="W320" s="13"/>
      <c r="X320" s="9"/>
      <c r="Y320" s="9"/>
      <c r="AA320" s="9"/>
    </row>
    <row r="321" spans="7:27" ht="12.75" x14ac:dyDescent="0.2">
      <c r="G321" s="4"/>
      <c r="H321" s="12"/>
      <c r="I321" s="13"/>
      <c r="K321" s="17"/>
      <c r="L321" s="9"/>
      <c r="M321" s="12"/>
      <c r="P321" s="9"/>
      <c r="W321" s="13"/>
      <c r="X321" s="9"/>
      <c r="Y321" s="9"/>
      <c r="AA321" s="9"/>
    </row>
    <row r="322" spans="7:27" ht="12.75" x14ac:dyDescent="0.2">
      <c r="G322" s="4"/>
      <c r="H322" s="12"/>
      <c r="I322" s="13"/>
      <c r="K322" s="17"/>
      <c r="L322" s="9"/>
      <c r="M322" s="12"/>
      <c r="P322" s="9"/>
      <c r="W322" s="13"/>
      <c r="X322" s="9"/>
      <c r="Y322" s="9"/>
      <c r="AA322" s="9"/>
    </row>
    <row r="323" spans="7:27" ht="12.75" x14ac:dyDescent="0.2">
      <c r="G323" s="4"/>
      <c r="H323" s="12"/>
      <c r="I323" s="13"/>
      <c r="K323" s="17"/>
      <c r="L323" s="9"/>
      <c r="M323" s="12"/>
      <c r="P323" s="9"/>
      <c r="W323" s="13"/>
      <c r="X323" s="9"/>
      <c r="Y323" s="9"/>
      <c r="AA323" s="9"/>
    </row>
    <row r="324" spans="7:27" ht="12.75" x14ac:dyDescent="0.2">
      <c r="G324" s="4"/>
      <c r="H324" s="12"/>
      <c r="I324" s="13"/>
      <c r="K324" s="17"/>
      <c r="L324" s="9"/>
      <c r="M324" s="12"/>
      <c r="P324" s="9"/>
      <c r="W324" s="13"/>
      <c r="X324" s="9"/>
      <c r="Y324" s="9"/>
      <c r="AA324" s="9"/>
    </row>
    <row r="325" spans="7:27" ht="12.75" x14ac:dyDescent="0.2">
      <c r="G325" s="4"/>
      <c r="H325" s="12"/>
      <c r="I325" s="13"/>
      <c r="K325" s="17"/>
      <c r="L325" s="9"/>
      <c r="M325" s="12"/>
      <c r="P325" s="9"/>
      <c r="W325" s="13"/>
      <c r="X325" s="9"/>
      <c r="Y325" s="9"/>
      <c r="AA325" s="9"/>
    </row>
    <row r="326" spans="7:27" ht="12.75" x14ac:dyDescent="0.2">
      <c r="G326" s="4"/>
      <c r="H326" s="12"/>
      <c r="I326" s="13"/>
      <c r="K326" s="17"/>
      <c r="L326" s="9"/>
      <c r="M326" s="12"/>
      <c r="P326" s="9"/>
      <c r="W326" s="13"/>
      <c r="X326" s="9"/>
      <c r="Y326" s="9"/>
      <c r="AA326" s="9"/>
    </row>
    <row r="327" spans="7:27" ht="12.75" x14ac:dyDescent="0.2">
      <c r="G327" s="4"/>
      <c r="H327" s="12"/>
      <c r="I327" s="13"/>
      <c r="K327" s="17"/>
      <c r="L327" s="9"/>
      <c r="M327" s="12"/>
      <c r="P327" s="9"/>
      <c r="W327" s="13"/>
      <c r="X327" s="9"/>
      <c r="Y327" s="9"/>
      <c r="AA327" s="9"/>
    </row>
    <row r="328" spans="7:27" ht="12.75" x14ac:dyDescent="0.2">
      <c r="G328" s="4"/>
      <c r="H328" s="12"/>
      <c r="I328" s="13"/>
      <c r="K328" s="17"/>
      <c r="L328" s="9"/>
      <c r="M328" s="12"/>
      <c r="P328" s="9"/>
      <c r="W328" s="13"/>
      <c r="X328" s="9"/>
      <c r="Y328" s="9"/>
      <c r="AA328" s="9"/>
    </row>
    <row r="329" spans="7:27" ht="12.75" x14ac:dyDescent="0.2">
      <c r="G329" s="4"/>
      <c r="H329" s="12"/>
      <c r="I329" s="13"/>
      <c r="K329" s="17"/>
      <c r="L329" s="9"/>
      <c r="M329" s="12"/>
      <c r="P329" s="9"/>
      <c r="W329" s="13"/>
      <c r="X329" s="9"/>
      <c r="Y329" s="9"/>
      <c r="AA329" s="9"/>
    </row>
    <row r="330" spans="7:27" ht="12.75" x14ac:dyDescent="0.2">
      <c r="G330" s="4"/>
      <c r="H330" s="12"/>
      <c r="I330" s="13"/>
      <c r="K330" s="17"/>
      <c r="L330" s="9"/>
      <c r="M330" s="12"/>
      <c r="P330" s="9"/>
      <c r="W330" s="13"/>
      <c r="X330" s="9"/>
      <c r="Y330" s="9"/>
      <c r="AA330" s="9"/>
    </row>
    <row r="331" spans="7:27" ht="12.75" x14ac:dyDescent="0.2">
      <c r="G331" s="4"/>
      <c r="H331" s="12"/>
      <c r="I331" s="13"/>
      <c r="K331" s="17"/>
      <c r="L331" s="9"/>
      <c r="M331" s="12"/>
      <c r="P331" s="9"/>
      <c r="W331" s="13"/>
      <c r="X331" s="9"/>
      <c r="Y331" s="9"/>
      <c r="AA331" s="9"/>
    </row>
    <row r="332" spans="7:27" ht="12.75" x14ac:dyDescent="0.2">
      <c r="G332" s="4"/>
      <c r="H332" s="12"/>
      <c r="I332" s="13"/>
      <c r="K332" s="17"/>
      <c r="L332" s="9"/>
      <c r="M332" s="12"/>
      <c r="P332" s="9"/>
      <c r="W332" s="13"/>
      <c r="X332" s="9"/>
      <c r="Y332" s="9"/>
      <c r="AA332" s="9"/>
    </row>
    <row r="333" spans="7:27" ht="12.75" x14ac:dyDescent="0.2">
      <c r="G333" s="4"/>
      <c r="H333" s="12"/>
      <c r="I333" s="13"/>
      <c r="K333" s="17"/>
      <c r="L333" s="9"/>
      <c r="M333" s="12"/>
      <c r="P333" s="9"/>
      <c r="W333" s="13"/>
      <c r="X333" s="9"/>
      <c r="Y333" s="9"/>
      <c r="AA333" s="9"/>
    </row>
    <row r="334" spans="7:27" ht="12.75" x14ac:dyDescent="0.2">
      <c r="G334" s="4"/>
      <c r="H334" s="12"/>
      <c r="I334" s="13"/>
      <c r="K334" s="17"/>
      <c r="L334" s="9"/>
      <c r="M334" s="12"/>
      <c r="P334" s="9"/>
      <c r="W334" s="13"/>
      <c r="X334" s="9"/>
      <c r="Y334" s="9"/>
      <c r="AA334" s="9"/>
    </row>
    <row r="335" spans="7:27" ht="12.75" x14ac:dyDescent="0.2">
      <c r="G335" s="4"/>
      <c r="H335" s="12"/>
      <c r="I335" s="13"/>
      <c r="K335" s="17"/>
      <c r="L335" s="9"/>
      <c r="M335" s="12"/>
      <c r="P335" s="9"/>
      <c r="W335" s="13"/>
      <c r="X335" s="9"/>
      <c r="Y335" s="9"/>
      <c r="AA335" s="9"/>
    </row>
    <row r="336" spans="7:27" ht="12.75" x14ac:dyDescent="0.2">
      <c r="G336" s="4"/>
      <c r="H336" s="12"/>
      <c r="I336" s="13"/>
      <c r="K336" s="17"/>
      <c r="L336" s="9"/>
      <c r="M336" s="12"/>
      <c r="P336" s="9"/>
      <c r="W336" s="13"/>
      <c r="X336" s="9"/>
      <c r="Y336" s="9"/>
      <c r="AA336" s="9"/>
    </row>
    <row r="337" spans="7:27" ht="12.75" x14ac:dyDescent="0.2">
      <c r="G337" s="4"/>
      <c r="H337" s="12"/>
      <c r="I337" s="13"/>
      <c r="K337" s="17"/>
      <c r="L337" s="9"/>
      <c r="M337" s="12"/>
      <c r="P337" s="9"/>
      <c r="W337" s="13"/>
      <c r="X337" s="9"/>
      <c r="Y337" s="9"/>
      <c r="AA337" s="9"/>
    </row>
    <row r="338" spans="7:27" ht="12.75" x14ac:dyDescent="0.2">
      <c r="G338" s="4"/>
      <c r="H338" s="12"/>
      <c r="I338" s="13"/>
      <c r="K338" s="17"/>
      <c r="L338" s="9"/>
      <c r="M338" s="12"/>
      <c r="P338" s="9"/>
      <c r="W338" s="13"/>
      <c r="X338" s="9"/>
      <c r="Y338" s="9"/>
      <c r="AA338" s="9"/>
    </row>
    <row r="339" spans="7:27" ht="12.75" x14ac:dyDescent="0.2">
      <c r="G339" s="4"/>
      <c r="H339" s="12"/>
      <c r="I339" s="13"/>
      <c r="K339" s="17"/>
      <c r="L339" s="9"/>
      <c r="M339" s="12"/>
      <c r="P339" s="9"/>
      <c r="W339" s="13"/>
      <c r="X339" s="9"/>
      <c r="Y339" s="9"/>
      <c r="AA339" s="9"/>
    </row>
    <row r="340" spans="7:27" ht="12.75" x14ac:dyDescent="0.2">
      <c r="G340" s="4"/>
      <c r="H340" s="12"/>
      <c r="I340" s="13"/>
      <c r="K340" s="17"/>
      <c r="L340" s="9"/>
      <c r="M340" s="12"/>
      <c r="P340" s="9"/>
      <c r="W340" s="13"/>
      <c r="X340" s="9"/>
      <c r="Y340" s="9"/>
      <c r="AA340" s="9"/>
    </row>
    <row r="341" spans="7:27" ht="12.75" x14ac:dyDescent="0.2">
      <c r="G341" s="4"/>
      <c r="H341" s="12"/>
      <c r="I341" s="13"/>
      <c r="K341" s="17"/>
      <c r="L341" s="9"/>
      <c r="M341" s="12"/>
      <c r="P341" s="9"/>
      <c r="W341" s="13"/>
      <c r="X341" s="9"/>
      <c r="Y341" s="9"/>
      <c r="AA341" s="9"/>
    </row>
    <row r="342" spans="7:27" ht="12.75" x14ac:dyDescent="0.2">
      <c r="G342" s="4"/>
      <c r="H342" s="12"/>
      <c r="I342" s="13"/>
      <c r="K342" s="17"/>
      <c r="L342" s="9"/>
      <c r="M342" s="12"/>
      <c r="P342" s="9"/>
      <c r="W342" s="13"/>
      <c r="X342" s="9"/>
      <c r="Y342" s="9"/>
      <c r="AA342" s="9"/>
    </row>
    <row r="343" spans="7:27" ht="12.75" x14ac:dyDescent="0.2">
      <c r="G343" s="4"/>
      <c r="H343" s="12"/>
      <c r="I343" s="13"/>
      <c r="K343" s="17"/>
      <c r="L343" s="9"/>
      <c r="M343" s="12"/>
      <c r="P343" s="9"/>
      <c r="W343" s="13"/>
      <c r="X343" s="9"/>
      <c r="Y343" s="9"/>
      <c r="AA343" s="9"/>
    </row>
    <row r="344" spans="7:27" ht="12.75" x14ac:dyDescent="0.2">
      <c r="G344" s="4"/>
      <c r="H344" s="12"/>
      <c r="I344" s="13"/>
      <c r="K344" s="17"/>
      <c r="L344" s="9"/>
      <c r="M344" s="12"/>
      <c r="P344" s="9"/>
      <c r="W344" s="13"/>
      <c r="X344" s="9"/>
      <c r="Y344" s="9"/>
      <c r="AA344" s="9"/>
    </row>
    <row r="345" spans="7:27" ht="12.75" x14ac:dyDescent="0.2">
      <c r="G345" s="4"/>
      <c r="H345" s="12"/>
      <c r="I345" s="13"/>
      <c r="K345" s="17"/>
      <c r="L345" s="9"/>
      <c r="M345" s="12"/>
      <c r="P345" s="9"/>
      <c r="W345" s="13"/>
      <c r="X345" s="9"/>
      <c r="Y345" s="9"/>
      <c r="AA345" s="9"/>
    </row>
    <row r="346" spans="7:27" ht="12.75" x14ac:dyDescent="0.2">
      <c r="G346" s="4"/>
      <c r="H346" s="12"/>
      <c r="I346" s="13"/>
      <c r="K346" s="17"/>
      <c r="L346" s="9"/>
      <c r="M346" s="12"/>
      <c r="P346" s="9"/>
      <c r="W346" s="13"/>
      <c r="X346" s="9"/>
      <c r="Y346" s="9"/>
      <c r="AA346" s="9"/>
    </row>
    <row r="347" spans="7:27" ht="12.75" x14ac:dyDescent="0.2">
      <c r="G347" s="4"/>
      <c r="H347" s="12"/>
      <c r="I347" s="13"/>
      <c r="K347" s="17"/>
      <c r="L347" s="9"/>
      <c r="M347" s="12"/>
      <c r="P347" s="9"/>
      <c r="W347" s="13"/>
      <c r="X347" s="9"/>
      <c r="Y347" s="9"/>
      <c r="AA347" s="9"/>
    </row>
    <row r="348" spans="7:27" ht="12.75" x14ac:dyDescent="0.2">
      <c r="G348" s="4"/>
      <c r="H348" s="12"/>
      <c r="I348" s="13"/>
      <c r="K348" s="17"/>
      <c r="L348" s="9"/>
      <c r="M348" s="12"/>
      <c r="P348" s="9"/>
      <c r="W348" s="13"/>
      <c r="X348" s="9"/>
      <c r="Y348" s="9"/>
      <c r="AA348" s="9"/>
    </row>
    <row r="349" spans="7:27" ht="12.75" x14ac:dyDescent="0.2">
      <c r="G349" s="4"/>
      <c r="H349" s="12"/>
      <c r="I349" s="13"/>
      <c r="K349" s="17"/>
      <c r="L349" s="9"/>
      <c r="M349" s="12"/>
      <c r="P349" s="9"/>
      <c r="W349" s="13"/>
      <c r="X349" s="9"/>
      <c r="Y349" s="9"/>
      <c r="AA349" s="9"/>
    </row>
    <row r="350" spans="7:27" ht="12.75" x14ac:dyDescent="0.2">
      <c r="G350" s="4"/>
      <c r="H350" s="12"/>
      <c r="I350" s="13"/>
      <c r="K350" s="17"/>
      <c r="L350" s="9"/>
      <c r="M350" s="12"/>
      <c r="P350" s="9"/>
      <c r="W350" s="13"/>
      <c r="X350" s="9"/>
      <c r="Y350" s="9"/>
      <c r="AA350" s="9"/>
    </row>
    <row r="351" spans="7:27" ht="12.75" x14ac:dyDescent="0.2">
      <c r="G351" s="4"/>
      <c r="H351" s="12"/>
      <c r="I351" s="13"/>
      <c r="K351" s="17"/>
      <c r="L351" s="9"/>
      <c r="M351" s="12"/>
      <c r="P351" s="9"/>
      <c r="W351" s="13"/>
      <c r="X351" s="9"/>
      <c r="Y351" s="9"/>
      <c r="AA351" s="9"/>
    </row>
    <row r="352" spans="7:27" ht="12.75" x14ac:dyDescent="0.2">
      <c r="G352" s="4"/>
      <c r="H352" s="12"/>
      <c r="I352" s="13"/>
      <c r="K352" s="17"/>
      <c r="L352" s="9"/>
      <c r="M352" s="12"/>
      <c r="P352" s="9"/>
      <c r="W352" s="13"/>
      <c r="X352" s="9"/>
      <c r="Y352" s="9"/>
      <c r="AA352" s="9"/>
    </row>
    <row r="353" spans="7:27" ht="12.75" x14ac:dyDescent="0.2">
      <c r="G353" s="4"/>
      <c r="H353" s="12"/>
      <c r="I353" s="13"/>
      <c r="K353" s="17"/>
      <c r="L353" s="9"/>
      <c r="M353" s="12"/>
      <c r="P353" s="9"/>
      <c r="W353" s="13"/>
      <c r="X353" s="9"/>
      <c r="Y353" s="9"/>
      <c r="AA353" s="9"/>
    </row>
    <row r="354" spans="7:27" ht="12.75" x14ac:dyDescent="0.2">
      <c r="G354" s="4"/>
      <c r="H354" s="12"/>
      <c r="I354" s="13"/>
      <c r="K354" s="17"/>
      <c r="L354" s="9"/>
      <c r="M354" s="12"/>
      <c r="P354" s="9"/>
      <c r="W354" s="13"/>
      <c r="X354" s="9"/>
      <c r="Y354" s="9"/>
      <c r="AA354" s="9"/>
    </row>
    <row r="355" spans="7:27" ht="12.75" x14ac:dyDescent="0.2">
      <c r="G355" s="4"/>
      <c r="H355" s="12"/>
      <c r="I355" s="13"/>
      <c r="K355" s="17"/>
      <c r="L355" s="9"/>
      <c r="M355" s="12"/>
      <c r="P355" s="9"/>
      <c r="W355" s="13"/>
      <c r="X355" s="9"/>
      <c r="Y355" s="9"/>
      <c r="AA355" s="9"/>
    </row>
    <row r="356" spans="7:27" ht="12.75" x14ac:dyDescent="0.2">
      <c r="G356" s="4"/>
      <c r="H356" s="12"/>
      <c r="I356" s="13"/>
      <c r="K356" s="17"/>
      <c r="L356" s="9"/>
      <c r="M356" s="12"/>
      <c r="P356" s="9"/>
      <c r="W356" s="13"/>
      <c r="X356" s="9"/>
      <c r="Y356" s="9"/>
      <c r="AA356" s="9"/>
    </row>
    <row r="357" spans="7:27" ht="12.75" x14ac:dyDescent="0.2">
      <c r="G357" s="4"/>
      <c r="H357" s="12"/>
      <c r="I357" s="13"/>
      <c r="K357" s="17"/>
      <c r="L357" s="9"/>
      <c r="M357" s="12"/>
      <c r="P357" s="9"/>
      <c r="W357" s="13"/>
      <c r="X357" s="9"/>
      <c r="Y357" s="9"/>
      <c r="AA357" s="9"/>
    </row>
    <row r="358" spans="7:27" ht="12.75" x14ac:dyDescent="0.2">
      <c r="G358" s="4"/>
      <c r="H358" s="12"/>
      <c r="I358" s="13"/>
      <c r="K358" s="17"/>
      <c r="L358" s="9"/>
      <c r="M358" s="12"/>
      <c r="P358" s="9"/>
      <c r="W358" s="13"/>
      <c r="X358" s="9"/>
      <c r="Y358" s="9"/>
      <c r="AA358" s="9"/>
    </row>
    <row r="359" spans="7:27" ht="12.75" x14ac:dyDescent="0.2">
      <c r="G359" s="4"/>
      <c r="H359" s="12"/>
      <c r="I359" s="13"/>
      <c r="K359" s="17"/>
      <c r="L359" s="9"/>
      <c r="M359" s="12"/>
      <c r="P359" s="9"/>
      <c r="W359" s="13"/>
      <c r="X359" s="9"/>
      <c r="Y359" s="9"/>
      <c r="AA359" s="9"/>
    </row>
    <row r="360" spans="7:27" ht="12.75" x14ac:dyDescent="0.2">
      <c r="G360" s="4"/>
      <c r="H360" s="12"/>
      <c r="I360" s="13"/>
      <c r="K360" s="17"/>
      <c r="L360" s="9"/>
      <c r="M360" s="12"/>
      <c r="P360" s="9"/>
      <c r="W360" s="13"/>
      <c r="X360" s="9"/>
      <c r="Y360" s="9"/>
      <c r="AA360" s="9"/>
    </row>
    <row r="361" spans="7:27" ht="12.75" x14ac:dyDescent="0.2">
      <c r="G361" s="4"/>
      <c r="H361" s="12"/>
      <c r="I361" s="13"/>
      <c r="K361" s="17"/>
      <c r="L361" s="9"/>
      <c r="M361" s="12"/>
      <c r="P361" s="9"/>
      <c r="W361" s="13"/>
      <c r="X361" s="9"/>
      <c r="Y361" s="9"/>
      <c r="AA361" s="9"/>
    </row>
    <row r="362" spans="7:27" ht="12.75" x14ac:dyDescent="0.2">
      <c r="G362" s="4"/>
      <c r="H362" s="12"/>
      <c r="I362" s="13"/>
      <c r="K362" s="17"/>
      <c r="L362" s="9"/>
      <c r="M362" s="12"/>
      <c r="P362" s="9"/>
      <c r="W362" s="13"/>
      <c r="X362" s="9"/>
      <c r="Y362" s="9"/>
      <c r="AA362" s="9"/>
    </row>
    <row r="363" spans="7:27" ht="12.75" x14ac:dyDescent="0.2">
      <c r="G363" s="4"/>
      <c r="H363" s="12"/>
      <c r="I363" s="13"/>
      <c r="K363" s="17"/>
      <c r="L363" s="9"/>
      <c r="M363" s="12"/>
      <c r="P363" s="9"/>
      <c r="W363" s="13"/>
      <c r="X363" s="9"/>
      <c r="Y363" s="9"/>
      <c r="AA363" s="9"/>
    </row>
    <row r="364" spans="7:27" ht="12.75" x14ac:dyDescent="0.2">
      <c r="G364" s="4"/>
      <c r="H364" s="12"/>
      <c r="I364" s="13"/>
      <c r="K364" s="17"/>
      <c r="L364" s="9"/>
      <c r="M364" s="12"/>
      <c r="P364" s="9"/>
      <c r="W364" s="13"/>
      <c r="X364" s="9"/>
      <c r="Y364" s="9"/>
      <c r="AA364" s="9"/>
    </row>
    <row r="365" spans="7:27" ht="12.75" x14ac:dyDescent="0.2">
      <c r="G365" s="4"/>
      <c r="H365" s="12"/>
      <c r="I365" s="13"/>
      <c r="K365" s="17"/>
      <c r="L365" s="9"/>
      <c r="M365" s="12"/>
      <c r="P365" s="9"/>
      <c r="W365" s="13"/>
      <c r="X365" s="9"/>
      <c r="Y365" s="9"/>
      <c r="AA365" s="9"/>
    </row>
    <row r="366" spans="7:27" ht="12.75" x14ac:dyDescent="0.2">
      <c r="G366" s="4"/>
      <c r="H366" s="12"/>
      <c r="I366" s="13"/>
      <c r="K366" s="17"/>
      <c r="L366" s="9"/>
      <c r="M366" s="12"/>
      <c r="P366" s="9"/>
      <c r="W366" s="13"/>
      <c r="X366" s="9"/>
      <c r="Y366" s="9"/>
      <c r="AA366" s="9"/>
    </row>
    <row r="367" spans="7:27" ht="12.75" x14ac:dyDescent="0.2">
      <c r="G367" s="4"/>
      <c r="H367" s="12"/>
      <c r="I367" s="13"/>
      <c r="K367" s="17"/>
      <c r="L367" s="9"/>
      <c r="M367" s="12"/>
      <c r="P367" s="9"/>
      <c r="W367" s="13"/>
      <c r="X367" s="9"/>
      <c r="Y367" s="9"/>
      <c r="AA367" s="9"/>
    </row>
    <row r="368" spans="7:27" ht="12.75" x14ac:dyDescent="0.2">
      <c r="G368" s="4"/>
      <c r="H368" s="12"/>
      <c r="I368" s="13"/>
      <c r="K368" s="17"/>
      <c r="L368" s="9"/>
      <c r="M368" s="12"/>
      <c r="P368" s="9"/>
      <c r="W368" s="13"/>
      <c r="X368" s="9"/>
      <c r="Y368" s="9"/>
      <c r="AA368" s="9"/>
    </row>
    <row r="369" spans="7:27" ht="12.75" x14ac:dyDescent="0.2">
      <c r="G369" s="4"/>
      <c r="H369" s="12"/>
      <c r="I369" s="13"/>
      <c r="K369" s="17"/>
      <c r="L369" s="9"/>
      <c r="M369" s="12"/>
      <c r="P369" s="9"/>
      <c r="W369" s="13"/>
      <c r="X369" s="9"/>
      <c r="Y369" s="9"/>
      <c r="AA369" s="9"/>
    </row>
    <row r="370" spans="7:27" ht="12.75" x14ac:dyDescent="0.2">
      <c r="G370" s="4"/>
      <c r="H370" s="12"/>
      <c r="I370" s="13"/>
      <c r="K370" s="17"/>
      <c r="L370" s="9"/>
      <c r="M370" s="12"/>
      <c r="P370" s="9"/>
      <c r="W370" s="13"/>
      <c r="X370" s="9"/>
      <c r="Y370" s="9"/>
      <c r="AA370" s="9"/>
    </row>
    <row r="371" spans="7:27" ht="12.75" x14ac:dyDescent="0.2">
      <c r="G371" s="4"/>
      <c r="H371" s="12"/>
      <c r="I371" s="13"/>
      <c r="K371" s="17"/>
      <c r="L371" s="9"/>
      <c r="M371" s="12"/>
      <c r="P371" s="9"/>
      <c r="W371" s="13"/>
      <c r="X371" s="9"/>
      <c r="Y371" s="9"/>
      <c r="AA371" s="9"/>
    </row>
    <row r="372" spans="7:27" ht="12.75" x14ac:dyDescent="0.2">
      <c r="G372" s="4"/>
      <c r="H372" s="12"/>
      <c r="I372" s="13"/>
      <c r="K372" s="17"/>
      <c r="L372" s="9"/>
      <c r="M372" s="12"/>
      <c r="P372" s="9"/>
      <c r="W372" s="13"/>
      <c r="X372" s="9"/>
      <c r="Y372" s="9"/>
      <c r="AA372" s="9"/>
    </row>
    <row r="373" spans="7:27" ht="12.75" x14ac:dyDescent="0.2">
      <c r="G373" s="4"/>
      <c r="H373" s="12"/>
      <c r="I373" s="13"/>
      <c r="K373" s="17"/>
      <c r="L373" s="9"/>
      <c r="M373" s="12"/>
      <c r="P373" s="9"/>
      <c r="W373" s="13"/>
      <c r="X373" s="9"/>
      <c r="Y373" s="9"/>
      <c r="AA373" s="9"/>
    </row>
    <row r="374" spans="7:27" ht="12.75" x14ac:dyDescent="0.2">
      <c r="G374" s="4"/>
      <c r="H374" s="12"/>
      <c r="I374" s="13"/>
      <c r="K374" s="17"/>
      <c r="L374" s="9"/>
      <c r="M374" s="12"/>
      <c r="P374" s="9"/>
      <c r="W374" s="13"/>
      <c r="X374" s="9"/>
      <c r="Y374" s="9"/>
      <c r="AA374" s="9"/>
    </row>
    <row r="375" spans="7:27" ht="12.75" x14ac:dyDescent="0.2">
      <c r="G375" s="4"/>
      <c r="H375" s="12"/>
      <c r="I375" s="13"/>
      <c r="K375" s="17"/>
      <c r="L375" s="9"/>
      <c r="M375" s="12"/>
      <c r="P375" s="9"/>
      <c r="W375" s="13"/>
      <c r="X375" s="9"/>
      <c r="Y375" s="9"/>
      <c r="AA375" s="9"/>
    </row>
    <row r="376" spans="7:27" ht="12.75" x14ac:dyDescent="0.2">
      <c r="G376" s="4"/>
      <c r="H376" s="12"/>
      <c r="I376" s="13"/>
      <c r="K376" s="17"/>
      <c r="L376" s="9"/>
      <c r="M376" s="12"/>
      <c r="P376" s="9"/>
      <c r="W376" s="13"/>
      <c r="X376" s="9"/>
      <c r="Y376" s="9"/>
      <c r="AA376" s="9"/>
    </row>
    <row r="377" spans="7:27" ht="12.75" x14ac:dyDescent="0.2">
      <c r="G377" s="4"/>
      <c r="H377" s="12"/>
      <c r="I377" s="13"/>
      <c r="K377" s="17"/>
      <c r="L377" s="9"/>
      <c r="M377" s="12"/>
      <c r="P377" s="9"/>
      <c r="W377" s="13"/>
      <c r="X377" s="9"/>
      <c r="Y377" s="9"/>
      <c r="AA377" s="9"/>
    </row>
    <row r="378" spans="7:27" ht="12.75" x14ac:dyDescent="0.2">
      <c r="G378" s="4"/>
      <c r="H378" s="12"/>
      <c r="I378" s="13"/>
      <c r="K378" s="17"/>
      <c r="L378" s="9"/>
      <c r="M378" s="12"/>
      <c r="P378" s="9"/>
      <c r="W378" s="13"/>
      <c r="X378" s="9"/>
      <c r="Y378" s="9"/>
      <c r="AA378" s="9"/>
    </row>
    <row r="379" spans="7:27" ht="12.75" x14ac:dyDescent="0.2">
      <c r="G379" s="4"/>
      <c r="H379" s="12"/>
      <c r="I379" s="13"/>
      <c r="K379" s="17"/>
      <c r="L379" s="9"/>
      <c r="M379" s="12"/>
      <c r="P379" s="9"/>
      <c r="W379" s="13"/>
      <c r="X379" s="9"/>
      <c r="Y379" s="9"/>
      <c r="AA379" s="9"/>
    </row>
    <row r="380" spans="7:27" ht="12.75" x14ac:dyDescent="0.2">
      <c r="G380" s="4"/>
      <c r="H380" s="12"/>
      <c r="I380" s="13"/>
      <c r="K380" s="17"/>
      <c r="L380" s="9"/>
      <c r="M380" s="12"/>
      <c r="P380" s="9"/>
      <c r="W380" s="13"/>
      <c r="X380" s="9"/>
      <c r="Y380" s="9"/>
      <c r="AA380" s="9"/>
    </row>
    <row r="381" spans="7:27" ht="12.75" x14ac:dyDescent="0.2">
      <c r="G381" s="4"/>
      <c r="H381" s="12"/>
      <c r="I381" s="13"/>
      <c r="K381" s="17"/>
      <c r="L381" s="9"/>
      <c r="M381" s="12"/>
      <c r="P381" s="9"/>
      <c r="W381" s="13"/>
      <c r="X381" s="9"/>
      <c r="Y381" s="9"/>
      <c r="AA381" s="9"/>
    </row>
    <row r="382" spans="7:27" ht="12.75" x14ac:dyDescent="0.2">
      <c r="G382" s="4"/>
      <c r="H382" s="12"/>
      <c r="I382" s="13"/>
      <c r="K382" s="17"/>
      <c r="L382" s="9"/>
      <c r="M382" s="12"/>
      <c r="P382" s="9"/>
      <c r="W382" s="13"/>
      <c r="X382" s="9"/>
      <c r="Y382" s="9"/>
      <c r="AA382" s="9"/>
    </row>
    <row r="383" spans="7:27" ht="12.75" x14ac:dyDescent="0.2">
      <c r="G383" s="4"/>
      <c r="H383" s="12"/>
      <c r="I383" s="13"/>
      <c r="K383" s="17"/>
      <c r="L383" s="9"/>
      <c r="M383" s="12"/>
      <c r="P383" s="9"/>
      <c r="W383" s="13"/>
      <c r="X383" s="9"/>
      <c r="Y383" s="9"/>
      <c r="AA383" s="9"/>
    </row>
    <row r="384" spans="7:27" ht="12.75" x14ac:dyDescent="0.2">
      <c r="G384" s="4"/>
      <c r="H384" s="12"/>
      <c r="I384" s="13"/>
      <c r="K384" s="17"/>
      <c r="L384" s="9"/>
      <c r="M384" s="12"/>
      <c r="P384" s="9"/>
      <c r="W384" s="13"/>
      <c r="X384" s="9"/>
      <c r="Y384" s="9"/>
      <c r="AA384" s="9"/>
    </row>
    <row r="385" spans="7:27" ht="12.75" x14ac:dyDescent="0.2">
      <c r="G385" s="4"/>
      <c r="H385" s="12"/>
      <c r="I385" s="13"/>
      <c r="K385" s="17"/>
      <c r="L385" s="9"/>
      <c r="M385" s="12"/>
      <c r="P385" s="9"/>
      <c r="W385" s="13"/>
      <c r="X385" s="9"/>
      <c r="Y385" s="9"/>
      <c r="AA385" s="9"/>
    </row>
    <row r="386" spans="7:27" ht="12.75" x14ac:dyDescent="0.2">
      <c r="G386" s="4"/>
      <c r="H386" s="12"/>
      <c r="I386" s="13"/>
      <c r="K386" s="17"/>
      <c r="L386" s="9"/>
      <c r="M386" s="12"/>
      <c r="P386" s="9"/>
      <c r="W386" s="13"/>
      <c r="X386" s="9"/>
      <c r="Y386" s="9"/>
      <c r="AA386" s="9"/>
    </row>
    <row r="387" spans="7:27" ht="12.75" x14ac:dyDescent="0.2">
      <c r="G387" s="4"/>
      <c r="H387" s="12"/>
      <c r="I387" s="13"/>
      <c r="K387" s="17"/>
      <c r="L387" s="9"/>
      <c r="M387" s="12"/>
      <c r="P387" s="9"/>
      <c r="W387" s="13"/>
      <c r="X387" s="9"/>
      <c r="Y387" s="9"/>
      <c r="AA387" s="9"/>
    </row>
    <row r="388" spans="7:27" ht="12.75" x14ac:dyDescent="0.2">
      <c r="G388" s="4"/>
      <c r="H388" s="12"/>
      <c r="I388" s="13"/>
      <c r="K388" s="17"/>
      <c r="L388" s="9"/>
      <c r="M388" s="12"/>
      <c r="P388" s="9"/>
      <c r="W388" s="13"/>
      <c r="X388" s="9"/>
      <c r="Y388" s="9"/>
      <c r="AA388" s="9"/>
    </row>
    <row r="389" spans="7:27" ht="12.75" x14ac:dyDescent="0.2">
      <c r="G389" s="4"/>
      <c r="H389" s="12"/>
      <c r="I389" s="13"/>
      <c r="K389" s="17"/>
      <c r="L389" s="9"/>
      <c r="M389" s="12"/>
      <c r="P389" s="9"/>
      <c r="W389" s="13"/>
      <c r="X389" s="9"/>
      <c r="Y389" s="9"/>
      <c r="AA389" s="9"/>
    </row>
    <row r="390" spans="7:27" ht="12.75" x14ac:dyDescent="0.2">
      <c r="G390" s="4"/>
      <c r="H390" s="12"/>
      <c r="I390" s="13"/>
      <c r="K390" s="17"/>
      <c r="L390" s="9"/>
      <c r="M390" s="12"/>
      <c r="P390" s="9"/>
      <c r="W390" s="13"/>
      <c r="X390" s="9"/>
      <c r="Y390" s="9"/>
      <c r="AA390" s="9"/>
    </row>
    <row r="391" spans="7:27" ht="12.75" x14ac:dyDescent="0.2">
      <c r="G391" s="4"/>
      <c r="H391" s="12"/>
      <c r="I391" s="13"/>
      <c r="K391" s="17"/>
      <c r="L391" s="9"/>
      <c r="M391" s="12"/>
      <c r="P391" s="9"/>
      <c r="W391" s="13"/>
      <c r="X391" s="9"/>
      <c r="Y391" s="9"/>
      <c r="AA391" s="9"/>
    </row>
    <row r="392" spans="7:27" ht="12.75" x14ac:dyDescent="0.2">
      <c r="G392" s="4"/>
      <c r="H392" s="12"/>
      <c r="I392" s="13"/>
      <c r="K392" s="17"/>
      <c r="L392" s="9"/>
      <c r="M392" s="12"/>
      <c r="P392" s="9"/>
      <c r="W392" s="13"/>
      <c r="X392" s="9"/>
      <c r="Y392" s="9"/>
      <c r="AA392" s="9"/>
    </row>
    <row r="393" spans="7:27" ht="12.75" x14ac:dyDescent="0.2">
      <c r="G393" s="4"/>
      <c r="H393" s="12"/>
      <c r="I393" s="13"/>
      <c r="K393" s="17"/>
      <c r="L393" s="9"/>
      <c r="M393" s="12"/>
      <c r="P393" s="9"/>
      <c r="W393" s="13"/>
      <c r="X393" s="9"/>
      <c r="Y393" s="9"/>
      <c r="AA393" s="9"/>
    </row>
    <row r="394" spans="7:27" ht="12.75" x14ac:dyDescent="0.2">
      <c r="G394" s="4"/>
      <c r="H394" s="12"/>
      <c r="I394" s="13"/>
      <c r="K394" s="17"/>
      <c r="L394" s="9"/>
      <c r="M394" s="12"/>
      <c r="P394" s="9"/>
      <c r="W394" s="13"/>
      <c r="X394" s="9"/>
      <c r="Y394" s="9"/>
      <c r="AA394" s="9"/>
    </row>
    <row r="395" spans="7:27" ht="12.75" x14ac:dyDescent="0.2">
      <c r="G395" s="4"/>
      <c r="H395" s="12"/>
      <c r="I395" s="13"/>
      <c r="K395" s="17"/>
      <c r="L395" s="9"/>
      <c r="M395" s="12"/>
      <c r="P395" s="9"/>
      <c r="W395" s="13"/>
      <c r="X395" s="9"/>
      <c r="Y395" s="9"/>
      <c r="AA395" s="9"/>
    </row>
    <row r="396" spans="7:27" ht="12.75" x14ac:dyDescent="0.2">
      <c r="G396" s="4"/>
      <c r="H396" s="12"/>
      <c r="I396" s="13"/>
      <c r="K396" s="17"/>
      <c r="L396" s="9"/>
      <c r="M396" s="12"/>
      <c r="P396" s="9"/>
      <c r="W396" s="13"/>
      <c r="X396" s="9"/>
      <c r="Y396" s="9"/>
      <c r="AA396" s="9"/>
    </row>
    <row r="397" spans="7:27" ht="12.75" x14ac:dyDescent="0.2">
      <c r="G397" s="4"/>
      <c r="H397" s="12"/>
      <c r="I397" s="13"/>
      <c r="K397" s="17"/>
      <c r="L397" s="9"/>
      <c r="M397" s="12"/>
      <c r="P397" s="9"/>
      <c r="W397" s="13"/>
      <c r="X397" s="9"/>
      <c r="Y397" s="9"/>
      <c r="AA397" s="9"/>
    </row>
    <row r="398" spans="7:27" ht="12.75" x14ac:dyDescent="0.2">
      <c r="G398" s="4"/>
      <c r="H398" s="12"/>
      <c r="I398" s="13"/>
      <c r="K398" s="17"/>
      <c r="L398" s="9"/>
      <c r="M398" s="12"/>
      <c r="P398" s="9"/>
      <c r="W398" s="13"/>
      <c r="X398" s="9"/>
      <c r="Y398" s="9"/>
      <c r="AA398" s="9"/>
    </row>
    <row r="399" spans="7:27" ht="12.75" x14ac:dyDescent="0.2">
      <c r="G399" s="4"/>
      <c r="H399" s="12"/>
      <c r="I399" s="13"/>
      <c r="K399" s="17"/>
      <c r="L399" s="9"/>
      <c r="M399" s="12"/>
      <c r="P399" s="9"/>
      <c r="W399" s="13"/>
      <c r="X399" s="9"/>
      <c r="Y399" s="9"/>
      <c r="AA399" s="9"/>
    </row>
    <row r="400" spans="7:27" ht="12.75" x14ac:dyDescent="0.2">
      <c r="G400" s="4"/>
      <c r="H400" s="12"/>
      <c r="I400" s="13"/>
      <c r="K400" s="17"/>
      <c r="L400" s="9"/>
      <c r="M400" s="12"/>
      <c r="P400" s="9"/>
      <c r="W400" s="13"/>
      <c r="X400" s="9"/>
      <c r="Y400" s="9"/>
      <c r="AA400" s="9"/>
    </row>
    <row r="401" spans="7:27" ht="12.75" x14ac:dyDescent="0.2">
      <c r="G401" s="4"/>
      <c r="H401" s="12"/>
      <c r="I401" s="13"/>
      <c r="K401" s="17"/>
      <c r="L401" s="9"/>
      <c r="M401" s="12"/>
      <c r="P401" s="9"/>
      <c r="W401" s="13"/>
      <c r="X401" s="9"/>
      <c r="Y401" s="9"/>
      <c r="AA401" s="9"/>
    </row>
    <row r="402" spans="7:27" ht="12.75" x14ac:dyDescent="0.2">
      <c r="G402" s="4"/>
      <c r="H402" s="12"/>
      <c r="I402" s="13"/>
      <c r="K402" s="17"/>
      <c r="L402" s="9"/>
      <c r="M402" s="12"/>
      <c r="P402" s="9"/>
      <c r="W402" s="13"/>
      <c r="X402" s="9"/>
      <c r="Y402" s="9"/>
      <c r="AA402" s="9"/>
    </row>
    <row r="403" spans="7:27" ht="12.75" x14ac:dyDescent="0.2">
      <c r="G403" s="4"/>
      <c r="H403" s="12"/>
      <c r="I403" s="13"/>
      <c r="K403" s="17"/>
      <c r="L403" s="9"/>
      <c r="M403" s="12"/>
      <c r="P403" s="9"/>
      <c r="W403" s="13"/>
      <c r="X403" s="9"/>
      <c r="Y403" s="9"/>
      <c r="AA403" s="9"/>
    </row>
    <row r="404" spans="7:27" ht="12.75" x14ac:dyDescent="0.2">
      <c r="G404" s="4"/>
      <c r="H404" s="12"/>
      <c r="I404" s="13"/>
      <c r="K404" s="17"/>
      <c r="L404" s="9"/>
      <c r="M404" s="12"/>
      <c r="P404" s="9"/>
      <c r="W404" s="13"/>
      <c r="X404" s="9"/>
      <c r="Y404" s="9"/>
      <c r="AA404" s="9"/>
    </row>
    <row r="405" spans="7:27" ht="12.75" x14ac:dyDescent="0.2">
      <c r="G405" s="4"/>
      <c r="H405" s="12"/>
      <c r="I405" s="13"/>
      <c r="K405" s="17"/>
      <c r="L405" s="9"/>
      <c r="M405" s="12"/>
      <c r="P405" s="9"/>
      <c r="W405" s="13"/>
      <c r="X405" s="9"/>
      <c r="Y405" s="9"/>
      <c r="AA405" s="9"/>
    </row>
    <row r="406" spans="7:27" ht="12.75" x14ac:dyDescent="0.2">
      <c r="G406" s="4"/>
      <c r="H406" s="12"/>
      <c r="I406" s="13"/>
      <c r="K406" s="17"/>
      <c r="L406" s="9"/>
      <c r="M406" s="12"/>
      <c r="P406" s="9"/>
      <c r="W406" s="13"/>
      <c r="X406" s="9"/>
      <c r="Y406" s="9"/>
      <c r="AA406" s="9"/>
    </row>
    <row r="407" spans="7:27" ht="12.75" x14ac:dyDescent="0.2">
      <c r="G407" s="4"/>
      <c r="H407" s="12"/>
      <c r="I407" s="13"/>
      <c r="K407" s="17"/>
      <c r="L407" s="9"/>
      <c r="M407" s="12"/>
      <c r="P407" s="9"/>
      <c r="W407" s="13"/>
      <c r="X407" s="9"/>
      <c r="Y407" s="9"/>
      <c r="AA407" s="9"/>
    </row>
    <row r="408" spans="7:27" ht="12.75" x14ac:dyDescent="0.2">
      <c r="G408" s="4"/>
      <c r="H408" s="12"/>
      <c r="I408" s="13"/>
      <c r="K408" s="17"/>
      <c r="L408" s="9"/>
      <c r="M408" s="12"/>
      <c r="P408" s="9"/>
      <c r="W408" s="13"/>
      <c r="X408" s="9"/>
      <c r="Y408" s="9"/>
      <c r="AA408" s="9"/>
    </row>
    <row r="409" spans="7:27" ht="12.75" x14ac:dyDescent="0.2">
      <c r="G409" s="4"/>
      <c r="H409" s="12"/>
      <c r="I409" s="13"/>
      <c r="K409" s="17"/>
      <c r="L409" s="9"/>
      <c r="M409" s="12"/>
      <c r="P409" s="9"/>
      <c r="W409" s="13"/>
      <c r="X409" s="9"/>
      <c r="Y409" s="9"/>
      <c r="AA409" s="9"/>
    </row>
    <row r="410" spans="7:27" ht="12.75" x14ac:dyDescent="0.2">
      <c r="G410" s="4"/>
      <c r="H410" s="12"/>
      <c r="I410" s="13"/>
      <c r="K410" s="17"/>
      <c r="L410" s="9"/>
      <c r="M410" s="12"/>
      <c r="P410" s="9"/>
      <c r="W410" s="13"/>
      <c r="X410" s="9"/>
      <c r="Y410" s="9"/>
      <c r="AA410" s="9"/>
    </row>
    <row r="411" spans="7:27" ht="12.75" x14ac:dyDescent="0.2">
      <c r="G411" s="4"/>
      <c r="H411" s="12"/>
      <c r="I411" s="13"/>
      <c r="K411" s="17"/>
      <c r="L411" s="9"/>
      <c r="M411" s="12"/>
      <c r="P411" s="9"/>
      <c r="W411" s="13"/>
      <c r="X411" s="9"/>
      <c r="Y411" s="9"/>
      <c r="AA411" s="9"/>
    </row>
    <row r="412" spans="7:27" ht="12.75" x14ac:dyDescent="0.2">
      <c r="G412" s="4"/>
      <c r="H412" s="12"/>
      <c r="I412" s="13"/>
      <c r="K412" s="17"/>
      <c r="L412" s="9"/>
      <c r="M412" s="12"/>
      <c r="P412" s="9"/>
      <c r="W412" s="13"/>
      <c r="X412" s="9"/>
      <c r="Y412" s="9"/>
      <c r="AA412" s="9"/>
    </row>
    <row r="413" spans="7:27" ht="12.75" x14ac:dyDescent="0.2">
      <c r="G413" s="4"/>
      <c r="H413" s="12"/>
      <c r="I413" s="13"/>
      <c r="K413" s="17"/>
      <c r="L413" s="9"/>
      <c r="M413" s="12"/>
      <c r="P413" s="9"/>
      <c r="W413" s="13"/>
      <c r="X413" s="9"/>
      <c r="Y413" s="9"/>
      <c r="AA413" s="9"/>
    </row>
    <row r="414" spans="7:27" ht="12.75" x14ac:dyDescent="0.2">
      <c r="G414" s="4"/>
      <c r="H414" s="12"/>
      <c r="I414" s="13"/>
      <c r="K414" s="17"/>
      <c r="L414" s="9"/>
      <c r="M414" s="12"/>
      <c r="P414" s="9"/>
      <c r="W414" s="13"/>
      <c r="X414" s="9"/>
      <c r="Y414" s="9"/>
      <c r="AA414" s="9"/>
    </row>
    <row r="415" spans="7:27" ht="12.75" x14ac:dyDescent="0.2">
      <c r="G415" s="4"/>
      <c r="H415" s="12"/>
      <c r="I415" s="13"/>
      <c r="K415" s="17"/>
      <c r="L415" s="9"/>
      <c r="M415" s="12"/>
      <c r="P415" s="9"/>
      <c r="W415" s="13"/>
      <c r="X415" s="9"/>
      <c r="Y415" s="9"/>
      <c r="AA415" s="9"/>
    </row>
    <row r="416" spans="7:27" ht="12.75" x14ac:dyDescent="0.2">
      <c r="G416" s="4"/>
      <c r="H416" s="12"/>
      <c r="I416" s="13"/>
      <c r="K416" s="17"/>
      <c r="L416" s="9"/>
      <c r="M416" s="12"/>
      <c r="P416" s="9"/>
      <c r="W416" s="13"/>
      <c r="X416" s="9"/>
      <c r="Y416" s="9"/>
      <c r="AA416" s="9"/>
    </row>
    <row r="417" spans="7:27" ht="12.75" x14ac:dyDescent="0.2">
      <c r="G417" s="4"/>
      <c r="H417" s="12"/>
      <c r="I417" s="13"/>
      <c r="K417" s="17"/>
      <c r="L417" s="9"/>
      <c r="M417" s="12"/>
      <c r="P417" s="9"/>
      <c r="W417" s="13"/>
      <c r="X417" s="9"/>
      <c r="Y417" s="9"/>
      <c r="AA417" s="9"/>
    </row>
    <row r="418" spans="7:27" ht="12.75" x14ac:dyDescent="0.2">
      <c r="G418" s="4"/>
      <c r="H418" s="12"/>
      <c r="I418" s="13"/>
      <c r="K418" s="17"/>
      <c r="L418" s="9"/>
      <c r="M418" s="12"/>
      <c r="P418" s="9"/>
      <c r="W418" s="13"/>
      <c r="X418" s="9"/>
      <c r="Y418" s="9"/>
      <c r="AA418" s="9"/>
    </row>
    <row r="419" spans="7:27" ht="12.75" x14ac:dyDescent="0.2">
      <c r="G419" s="4"/>
      <c r="H419" s="12"/>
      <c r="I419" s="13"/>
      <c r="K419" s="17"/>
      <c r="L419" s="9"/>
      <c r="M419" s="12"/>
      <c r="P419" s="9"/>
      <c r="W419" s="13"/>
      <c r="X419" s="9"/>
      <c r="Y419" s="9"/>
      <c r="AA419" s="9"/>
    </row>
    <row r="420" spans="7:27" ht="12.75" x14ac:dyDescent="0.2">
      <c r="G420" s="4"/>
      <c r="H420" s="12"/>
      <c r="I420" s="13"/>
      <c r="K420" s="17"/>
      <c r="L420" s="9"/>
      <c r="M420" s="12"/>
      <c r="P420" s="9"/>
      <c r="W420" s="13"/>
      <c r="X420" s="9"/>
      <c r="Y420" s="9"/>
      <c r="AA420" s="9"/>
    </row>
    <row r="421" spans="7:27" ht="12.75" x14ac:dyDescent="0.2">
      <c r="G421" s="4"/>
      <c r="H421" s="12"/>
      <c r="I421" s="13"/>
      <c r="K421" s="17"/>
      <c r="L421" s="9"/>
      <c r="M421" s="12"/>
      <c r="P421" s="9"/>
      <c r="W421" s="13"/>
      <c r="X421" s="9"/>
      <c r="Y421" s="9"/>
      <c r="AA421" s="9"/>
    </row>
    <row r="422" spans="7:27" ht="12.75" x14ac:dyDescent="0.2">
      <c r="G422" s="4"/>
      <c r="H422" s="12"/>
      <c r="I422" s="13"/>
      <c r="K422" s="17"/>
      <c r="L422" s="9"/>
      <c r="M422" s="12"/>
      <c r="P422" s="9"/>
      <c r="W422" s="13"/>
      <c r="X422" s="9"/>
      <c r="Y422" s="9"/>
      <c r="AA422" s="9"/>
    </row>
    <row r="423" spans="7:27" ht="12.75" x14ac:dyDescent="0.2">
      <c r="G423" s="4"/>
      <c r="H423" s="12"/>
      <c r="I423" s="13"/>
      <c r="K423" s="17"/>
      <c r="L423" s="9"/>
      <c r="M423" s="12"/>
      <c r="P423" s="9"/>
      <c r="W423" s="13"/>
      <c r="X423" s="9"/>
      <c r="Y423" s="9"/>
      <c r="AA423" s="9"/>
    </row>
    <row r="424" spans="7:27" ht="12.75" x14ac:dyDescent="0.2">
      <c r="G424" s="4"/>
      <c r="H424" s="12"/>
      <c r="I424" s="13"/>
      <c r="K424" s="17"/>
      <c r="L424" s="9"/>
      <c r="M424" s="12"/>
      <c r="P424" s="9"/>
      <c r="W424" s="13"/>
      <c r="X424" s="9"/>
      <c r="Y424" s="9"/>
      <c r="AA424" s="9"/>
    </row>
    <row r="425" spans="7:27" ht="12.75" x14ac:dyDescent="0.2">
      <c r="G425" s="4"/>
      <c r="H425" s="12"/>
      <c r="I425" s="13"/>
      <c r="K425" s="17"/>
      <c r="L425" s="9"/>
      <c r="M425" s="12"/>
      <c r="P425" s="9"/>
      <c r="W425" s="13"/>
      <c r="X425" s="9"/>
      <c r="Y425" s="9"/>
      <c r="AA425" s="9"/>
    </row>
    <row r="426" spans="7:27" ht="12.75" x14ac:dyDescent="0.2">
      <c r="G426" s="4"/>
      <c r="H426" s="12"/>
      <c r="I426" s="13"/>
      <c r="K426" s="17"/>
      <c r="L426" s="9"/>
      <c r="M426" s="12"/>
      <c r="P426" s="9"/>
      <c r="W426" s="13"/>
      <c r="X426" s="9"/>
      <c r="Y426" s="9"/>
      <c r="AA426" s="9"/>
    </row>
    <row r="427" spans="7:27" ht="12.75" x14ac:dyDescent="0.2">
      <c r="G427" s="4"/>
      <c r="H427" s="12"/>
      <c r="I427" s="13"/>
      <c r="K427" s="17"/>
      <c r="L427" s="9"/>
      <c r="M427" s="12"/>
      <c r="P427" s="9"/>
      <c r="W427" s="13"/>
      <c r="X427" s="9"/>
      <c r="Y427" s="9"/>
      <c r="AA427" s="9"/>
    </row>
    <row r="428" spans="7:27" ht="12.75" x14ac:dyDescent="0.2">
      <c r="G428" s="4"/>
      <c r="H428" s="12"/>
      <c r="I428" s="13"/>
      <c r="K428" s="17"/>
      <c r="L428" s="9"/>
      <c r="M428" s="12"/>
      <c r="P428" s="9"/>
      <c r="W428" s="13"/>
      <c r="X428" s="9"/>
      <c r="Y428" s="9"/>
      <c r="AA428" s="9"/>
    </row>
    <row r="429" spans="7:27" ht="12.75" x14ac:dyDescent="0.2">
      <c r="G429" s="4"/>
      <c r="H429" s="12"/>
      <c r="I429" s="13"/>
      <c r="K429" s="17"/>
      <c r="L429" s="9"/>
      <c r="M429" s="12"/>
      <c r="P429" s="9"/>
      <c r="W429" s="13"/>
      <c r="X429" s="9"/>
      <c r="Y429" s="9"/>
      <c r="AA429" s="9"/>
    </row>
    <row r="430" spans="7:27" ht="12.75" x14ac:dyDescent="0.2">
      <c r="G430" s="4"/>
      <c r="H430" s="12"/>
      <c r="I430" s="13"/>
      <c r="K430" s="17"/>
      <c r="L430" s="9"/>
      <c r="M430" s="12"/>
      <c r="P430" s="9"/>
      <c r="W430" s="13"/>
      <c r="X430" s="9"/>
      <c r="Y430" s="9"/>
      <c r="AA430" s="9"/>
    </row>
    <row r="431" spans="7:27" ht="12.75" x14ac:dyDescent="0.2">
      <c r="G431" s="4"/>
      <c r="H431" s="12"/>
      <c r="I431" s="13"/>
      <c r="K431" s="17"/>
      <c r="L431" s="9"/>
      <c r="M431" s="12"/>
      <c r="P431" s="9"/>
      <c r="W431" s="13"/>
      <c r="X431" s="9"/>
      <c r="Y431" s="9"/>
      <c r="AA431" s="9"/>
    </row>
    <row r="432" spans="7:27" ht="12.75" x14ac:dyDescent="0.2">
      <c r="G432" s="4"/>
      <c r="H432" s="12"/>
      <c r="I432" s="13"/>
      <c r="K432" s="17"/>
      <c r="L432" s="9"/>
      <c r="M432" s="12"/>
      <c r="P432" s="9"/>
      <c r="W432" s="13"/>
      <c r="X432" s="9"/>
      <c r="Y432" s="9"/>
      <c r="AA432" s="9"/>
    </row>
    <row r="433" spans="7:27" ht="12.75" x14ac:dyDescent="0.2">
      <c r="G433" s="4"/>
      <c r="H433" s="12"/>
      <c r="I433" s="13"/>
      <c r="K433" s="17"/>
      <c r="L433" s="9"/>
      <c r="M433" s="12"/>
      <c r="P433" s="9"/>
      <c r="W433" s="13"/>
      <c r="X433" s="9"/>
      <c r="Y433" s="9"/>
      <c r="AA433" s="9"/>
    </row>
    <row r="434" spans="7:27" ht="12.75" x14ac:dyDescent="0.2">
      <c r="G434" s="4"/>
      <c r="H434" s="12"/>
      <c r="I434" s="13"/>
      <c r="K434" s="17"/>
      <c r="L434" s="9"/>
      <c r="M434" s="12"/>
      <c r="P434" s="9"/>
      <c r="W434" s="13"/>
      <c r="X434" s="9"/>
      <c r="Y434" s="9"/>
      <c r="AA434" s="9"/>
    </row>
    <row r="435" spans="7:27" ht="12.75" x14ac:dyDescent="0.2">
      <c r="G435" s="4"/>
      <c r="H435" s="12"/>
      <c r="I435" s="13"/>
      <c r="K435" s="17"/>
      <c r="L435" s="9"/>
      <c r="M435" s="12"/>
      <c r="P435" s="9"/>
      <c r="W435" s="13"/>
      <c r="X435" s="9"/>
      <c r="Y435" s="9"/>
      <c r="AA435" s="9"/>
    </row>
    <row r="436" spans="7:27" ht="12.75" x14ac:dyDescent="0.2">
      <c r="G436" s="4"/>
      <c r="H436" s="12"/>
      <c r="I436" s="13"/>
      <c r="K436" s="17"/>
      <c r="L436" s="9"/>
      <c r="M436" s="12"/>
      <c r="P436" s="9"/>
      <c r="W436" s="13"/>
      <c r="X436" s="9"/>
      <c r="Y436" s="9"/>
      <c r="AA436" s="9"/>
    </row>
    <row r="437" spans="7:27" ht="12.75" x14ac:dyDescent="0.2">
      <c r="G437" s="4"/>
      <c r="H437" s="12"/>
      <c r="I437" s="13"/>
      <c r="K437" s="17"/>
      <c r="L437" s="9"/>
      <c r="M437" s="12"/>
      <c r="P437" s="9"/>
      <c r="W437" s="13"/>
      <c r="X437" s="9"/>
      <c r="Y437" s="9"/>
      <c r="AA437" s="9"/>
    </row>
    <row r="438" spans="7:27" ht="12.75" x14ac:dyDescent="0.2">
      <c r="G438" s="4"/>
      <c r="H438" s="12"/>
      <c r="I438" s="13"/>
      <c r="K438" s="17"/>
      <c r="L438" s="9"/>
      <c r="M438" s="12"/>
      <c r="P438" s="9"/>
      <c r="W438" s="13"/>
      <c r="X438" s="9"/>
      <c r="Y438" s="9"/>
      <c r="AA438" s="9"/>
    </row>
    <row r="439" spans="7:27" ht="12.75" x14ac:dyDescent="0.2">
      <c r="G439" s="4"/>
      <c r="H439" s="12"/>
      <c r="I439" s="13"/>
      <c r="K439" s="17"/>
      <c r="L439" s="9"/>
      <c r="M439" s="12"/>
      <c r="P439" s="9"/>
      <c r="W439" s="13"/>
      <c r="X439" s="9"/>
      <c r="Y439" s="9"/>
      <c r="AA439" s="9"/>
    </row>
    <row r="440" spans="7:27" ht="12.75" x14ac:dyDescent="0.2">
      <c r="G440" s="4"/>
      <c r="H440" s="12"/>
      <c r="I440" s="13"/>
      <c r="K440" s="17"/>
      <c r="L440" s="9"/>
      <c r="M440" s="12"/>
      <c r="P440" s="9"/>
      <c r="W440" s="13"/>
      <c r="X440" s="9"/>
      <c r="Y440" s="9"/>
      <c r="AA440" s="9"/>
    </row>
    <row r="441" spans="7:27" ht="12.75" x14ac:dyDescent="0.2">
      <c r="G441" s="4"/>
      <c r="H441" s="12"/>
      <c r="I441" s="13"/>
      <c r="K441" s="17"/>
      <c r="L441" s="9"/>
      <c r="M441" s="12"/>
      <c r="P441" s="9"/>
      <c r="W441" s="13"/>
      <c r="X441" s="9"/>
      <c r="Y441" s="9"/>
      <c r="AA441" s="9"/>
    </row>
    <row r="442" spans="7:27" ht="12.75" x14ac:dyDescent="0.2">
      <c r="G442" s="4"/>
      <c r="H442" s="12"/>
      <c r="I442" s="13"/>
      <c r="K442" s="17"/>
      <c r="L442" s="9"/>
      <c r="M442" s="12"/>
      <c r="P442" s="9"/>
      <c r="W442" s="13"/>
      <c r="X442" s="9"/>
      <c r="Y442" s="9"/>
      <c r="AA442" s="9"/>
    </row>
    <row r="443" spans="7:27" ht="12.75" x14ac:dyDescent="0.2">
      <c r="G443" s="4"/>
      <c r="H443" s="12"/>
      <c r="I443" s="13"/>
      <c r="K443" s="17"/>
      <c r="L443" s="9"/>
      <c r="M443" s="12"/>
      <c r="P443" s="9"/>
      <c r="W443" s="13"/>
      <c r="X443" s="9"/>
      <c r="Y443" s="9"/>
      <c r="AA443" s="9"/>
    </row>
    <row r="444" spans="7:27" ht="12.75" x14ac:dyDescent="0.2">
      <c r="G444" s="4"/>
      <c r="H444" s="12"/>
      <c r="I444" s="13"/>
      <c r="K444" s="17"/>
      <c r="L444" s="9"/>
      <c r="M444" s="12"/>
      <c r="P444" s="9"/>
      <c r="W444" s="13"/>
      <c r="X444" s="9"/>
      <c r="Y444" s="9"/>
      <c r="AA444" s="9"/>
    </row>
    <row r="445" spans="7:27" ht="12.75" x14ac:dyDescent="0.2">
      <c r="G445" s="4"/>
      <c r="H445" s="12"/>
      <c r="I445" s="13"/>
      <c r="K445" s="17"/>
      <c r="L445" s="9"/>
      <c r="M445" s="12"/>
      <c r="P445" s="9"/>
      <c r="W445" s="13"/>
      <c r="X445" s="9"/>
      <c r="Y445" s="9"/>
      <c r="AA445" s="9"/>
    </row>
    <row r="446" spans="7:27" ht="12.75" x14ac:dyDescent="0.2">
      <c r="G446" s="4"/>
      <c r="H446" s="12"/>
      <c r="I446" s="13"/>
      <c r="K446" s="17"/>
      <c r="L446" s="9"/>
      <c r="M446" s="12"/>
      <c r="P446" s="9"/>
      <c r="W446" s="13"/>
      <c r="X446" s="9"/>
      <c r="Y446" s="9"/>
      <c r="AA446" s="9"/>
    </row>
    <row r="447" spans="7:27" ht="12.75" x14ac:dyDescent="0.2">
      <c r="G447" s="4"/>
      <c r="H447" s="12"/>
      <c r="I447" s="13"/>
      <c r="K447" s="17"/>
      <c r="L447" s="9"/>
      <c r="M447" s="12"/>
      <c r="P447" s="9"/>
      <c r="W447" s="13"/>
      <c r="X447" s="9"/>
      <c r="Y447" s="9"/>
      <c r="AA447" s="9"/>
    </row>
    <row r="448" spans="7:27" ht="12.75" x14ac:dyDescent="0.2">
      <c r="G448" s="4"/>
      <c r="H448" s="12"/>
      <c r="I448" s="13"/>
      <c r="K448" s="17"/>
      <c r="L448" s="9"/>
      <c r="M448" s="12"/>
      <c r="P448" s="9"/>
      <c r="W448" s="13"/>
      <c r="X448" s="9"/>
      <c r="Y448" s="9"/>
      <c r="AA448" s="9"/>
    </row>
    <row r="449" spans="7:27" ht="12.75" x14ac:dyDescent="0.2">
      <c r="G449" s="4"/>
      <c r="H449" s="12"/>
      <c r="I449" s="13"/>
      <c r="K449" s="17"/>
      <c r="L449" s="9"/>
      <c r="M449" s="12"/>
      <c r="P449" s="9"/>
      <c r="W449" s="13"/>
      <c r="X449" s="9"/>
      <c r="Y449" s="9"/>
      <c r="AA449" s="9"/>
    </row>
    <row r="450" spans="7:27" ht="12.75" x14ac:dyDescent="0.2">
      <c r="G450" s="4"/>
      <c r="H450" s="12"/>
      <c r="I450" s="13"/>
      <c r="K450" s="17"/>
      <c r="L450" s="9"/>
      <c r="M450" s="12"/>
      <c r="P450" s="9"/>
      <c r="W450" s="13"/>
      <c r="X450" s="9"/>
      <c r="Y450" s="9"/>
      <c r="AA450" s="9"/>
    </row>
    <row r="451" spans="7:27" ht="12.75" x14ac:dyDescent="0.2">
      <c r="G451" s="4"/>
      <c r="H451" s="12"/>
      <c r="I451" s="13"/>
      <c r="K451" s="17"/>
      <c r="L451" s="9"/>
      <c r="M451" s="12"/>
      <c r="P451" s="9"/>
      <c r="W451" s="13"/>
      <c r="X451" s="9"/>
      <c r="Y451" s="9"/>
      <c r="AA451" s="9"/>
    </row>
    <row r="452" spans="7:27" ht="12.75" x14ac:dyDescent="0.2">
      <c r="G452" s="4"/>
      <c r="H452" s="12"/>
      <c r="I452" s="13"/>
      <c r="K452" s="17"/>
      <c r="L452" s="9"/>
      <c r="M452" s="12"/>
      <c r="P452" s="9"/>
      <c r="W452" s="13"/>
      <c r="X452" s="9"/>
      <c r="Y452" s="9"/>
      <c r="AA452" s="9"/>
    </row>
    <row r="453" spans="7:27" ht="12.75" x14ac:dyDescent="0.2">
      <c r="G453" s="4"/>
      <c r="H453" s="12"/>
      <c r="I453" s="13"/>
      <c r="K453" s="17"/>
      <c r="L453" s="9"/>
      <c r="M453" s="12"/>
      <c r="P453" s="9"/>
      <c r="W453" s="13"/>
      <c r="X453" s="9"/>
      <c r="Y453" s="9"/>
      <c r="AA453" s="9"/>
    </row>
    <row r="454" spans="7:27" ht="12.75" x14ac:dyDescent="0.2">
      <c r="G454" s="4"/>
      <c r="H454" s="12"/>
      <c r="I454" s="13"/>
      <c r="K454" s="17"/>
      <c r="L454" s="9"/>
      <c r="M454" s="12"/>
      <c r="P454" s="9"/>
      <c r="W454" s="13"/>
      <c r="X454" s="9"/>
      <c r="Y454" s="9"/>
      <c r="AA454" s="9"/>
    </row>
    <row r="455" spans="7:27" ht="12.75" x14ac:dyDescent="0.2">
      <c r="G455" s="4"/>
      <c r="H455" s="12"/>
      <c r="I455" s="13"/>
      <c r="K455" s="17"/>
      <c r="L455" s="9"/>
      <c r="M455" s="12"/>
      <c r="P455" s="9"/>
      <c r="W455" s="13"/>
      <c r="X455" s="9"/>
      <c r="Y455" s="9"/>
      <c r="AA455" s="9"/>
    </row>
    <row r="456" spans="7:27" ht="12.75" x14ac:dyDescent="0.2">
      <c r="G456" s="4"/>
      <c r="H456" s="12"/>
      <c r="I456" s="13"/>
      <c r="K456" s="17"/>
      <c r="L456" s="9"/>
      <c r="M456" s="12"/>
      <c r="P456" s="9"/>
      <c r="W456" s="13"/>
      <c r="X456" s="9"/>
      <c r="Y456" s="9"/>
      <c r="AA456" s="9"/>
    </row>
    <row r="457" spans="7:27" ht="12.75" x14ac:dyDescent="0.2">
      <c r="G457" s="4"/>
      <c r="H457" s="12"/>
      <c r="I457" s="13"/>
      <c r="K457" s="17"/>
      <c r="L457" s="9"/>
      <c r="M457" s="12"/>
      <c r="P457" s="9"/>
      <c r="W457" s="13"/>
      <c r="X457" s="9"/>
      <c r="Y457" s="9"/>
      <c r="AA457" s="9"/>
    </row>
    <row r="458" spans="7:27" ht="12.75" x14ac:dyDescent="0.2">
      <c r="G458" s="4"/>
      <c r="H458" s="12"/>
      <c r="I458" s="13"/>
      <c r="K458" s="17"/>
      <c r="L458" s="9"/>
      <c r="M458" s="12"/>
      <c r="P458" s="9"/>
      <c r="W458" s="13"/>
      <c r="X458" s="9"/>
      <c r="Y458" s="9"/>
      <c r="AA458" s="9"/>
    </row>
    <row r="459" spans="7:27" ht="12.75" x14ac:dyDescent="0.2">
      <c r="G459" s="4"/>
      <c r="H459" s="12"/>
      <c r="I459" s="13"/>
      <c r="K459" s="17"/>
      <c r="L459" s="9"/>
      <c r="M459" s="12"/>
      <c r="P459" s="9"/>
      <c r="W459" s="13"/>
      <c r="X459" s="9"/>
      <c r="Y459" s="9"/>
      <c r="AA459" s="9"/>
    </row>
    <row r="460" spans="7:27" ht="12.75" x14ac:dyDescent="0.2">
      <c r="G460" s="4"/>
      <c r="H460" s="12"/>
      <c r="I460" s="13"/>
      <c r="K460" s="17"/>
      <c r="L460" s="9"/>
      <c r="M460" s="12"/>
      <c r="P460" s="9"/>
      <c r="W460" s="13"/>
      <c r="X460" s="9"/>
      <c r="Y460" s="9"/>
      <c r="AA460" s="9"/>
    </row>
    <row r="461" spans="7:27" ht="12.75" x14ac:dyDescent="0.2">
      <c r="G461" s="4"/>
      <c r="H461" s="12"/>
      <c r="I461" s="13"/>
      <c r="K461" s="17"/>
      <c r="L461" s="9"/>
      <c r="M461" s="12"/>
      <c r="P461" s="9"/>
      <c r="W461" s="13"/>
      <c r="X461" s="9"/>
      <c r="Y461" s="9"/>
      <c r="AA461" s="9"/>
    </row>
    <row r="462" spans="7:27" ht="12.75" x14ac:dyDescent="0.2">
      <c r="G462" s="4"/>
      <c r="H462" s="12"/>
      <c r="I462" s="13"/>
      <c r="K462" s="17"/>
      <c r="L462" s="9"/>
      <c r="M462" s="12"/>
      <c r="P462" s="9"/>
      <c r="W462" s="13"/>
      <c r="X462" s="9"/>
      <c r="Y462" s="9"/>
      <c r="AA462" s="9"/>
    </row>
    <row r="463" spans="7:27" ht="12.75" x14ac:dyDescent="0.2">
      <c r="G463" s="4"/>
      <c r="H463" s="12"/>
      <c r="I463" s="13"/>
      <c r="K463" s="17"/>
      <c r="L463" s="9"/>
      <c r="M463" s="12"/>
      <c r="P463" s="9"/>
      <c r="W463" s="13"/>
      <c r="X463" s="9"/>
      <c r="Y463" s="9"/>
      <c r="AA463" s="9"/>
    </row>
    <row r="464" spans="7:27" ht="12.75" x14ac:dyDescent="0.2">
      <c r="G464" s="4"/>
      <c r="H464" s="12"/>
      <c r="I464" s="13"/>
      <c r="K464" s="17"/>
      <c r="L464" s="9"/>
      <c r="M464" s="12"/>
      <c r="P464" s="9"/>
      <c r="W464" s="13"/>
      <c r="X464" s="9"/>
      <c r="Y464" s="9"/>
      <c r="AA464" s="9"/>
    </row>
    <row r="465" spans="7:27" ht="12.75" x14ac:dyDescent="0.2">
      <c r="G465" s="4"/>
      <c r="H465" s="12"/>
      <c r="I465" s="13"/>
      <c r="K465" s="17"/>
      <c r="L465" s="9"/>
      <c r="M465" s="12"/>
      <c r="P465" s="9"/>
      <c r="W465" s="13"/>
      <c r="X465" s="9"/>
      <c r="Y465" s="9"/>
      <c r="AA465" s="9"/>
    </row>
    <row r="466" spans="7:27" ht="12.75" x14ac:dyDescent="0.2">
      <c r="G466" s="4"/>
      <c r="H466" s="12"/>
      <c r="I466" s="13"/>
      <c r="K466" s="17"/>
      <c r="L466" s="9"/>
      <c r="M466" s="12"/>
      <c r="P466" s="9"/>
      <c r="W466" s="13"/>
      <c r="X466" s="9"/>
      <c r="Y466" s="9"/>
      <c r="AA466" s="9"/>
    </row>
    <row r="467" spans="7:27" ht="12.75" x14ac:dyDescent="0.2">
      <c r="G467" s="4"/>
      <c r="H467" s="12"/>
      <c r="I467" s="13"/>
      <c r="K467" s="17"/>
      <c r="L467" s="9"/>
      <c r="M467" s="12"/>
      <c r="P467" s="9"/>
      <c r="W467" s="13"/>
      <c r="X467" s="9"/>
      <c r="Y467" s="9"/>
      <c r="AA467" s="9"/>
    </row>
    <row r="468" spans="7:27" ht="12.75" x14ac:dyDescent="0.2">
      <c r="G468" s="4"/>
      <c r="H468" s="12"/>
      <c r="I468" s="13"/>
      <c r="K468" s="17"/>
      <c r="L468" s="9"/>
      <c r="M468" s="12"/>
      <c r="P468" s="9"/>
      <c r="W468" s="13"/>
      <c r="X468" s="9"/>
      <c r="Y468" s="9"/>
      <c r="AA468" s="9"/>
    </row>
    <row r="469" spans="7:27" ht="12.75" x14ac:dyDescent="0.2">
      <c r="G469" s="4"/>
      <c r="H469" s="12"/>
      <c r="I469" s="13"/>
      <c r="K469" s="17"/>
      <c r="L469" s="9"/>
      <c r="M469" s="12"/>
      <c r="P469" s="9"/>
      <c r="W469" s="13"/>
      <c r="X469" s="9"/>
      <c r="Y469" s="9"/>
      <c r="AA469" s="9"/>
    </row>
    <row r="470" spans="7:27" ht="12.75" x14ac:dyDescent="0.2">
      <c r="G470" s="4"/>
      <c r="H470" s="12"/>
      <c r="I470" s="13"/>
      <c r="K470" s="17"/>
      <c r="L470" s="9"/>
      <c r="M470" s="12"/>
      <c r="P470" s="9"/>
      <c r="W470" s="13"/>
      <c r="X470" s="9"/>
      <c r="Y470" s="9"/>
      <c r="AA470" s="9"/>
    </row>
    <row r="471" spans="7:27" ht="12.75" x14ac:dyDescent="0.2">
      <c r="G471" s="4"/>
      <c r="H471" s="12"/>
      <c r="I471" s="13"/>
      <c r="K471" s="17"/>
      <c r="L471" s="9"/>
      <c r="M471" s="12"/>
      <c r="P471" s="9"/>
      <c r="W471" s="13"/>
      <c r="X471" s="9"/>
      <c r="Y471" s="9"/>
      <c r="AA471" s="9"/>
    </row>
    <row r="472" spans="7:27" ht="12.75" x14ac:dyDescent="0.2">
      <c r="G472" s="4"/>
      <c r="H472" s="12"/>
      <c r="I472" s="13"/>
      <c r="K472" s="17"/>
      <c r="L472" s="9"/>
      <c r="M472" s="12"/>
      <c r="P472" s="9"/>
      <c r="W472" s="13"/>
      <c r="X472" s="9"/>
      <c r="Y472" s="9"/>
      <c r="AA472" s="9"/>
    </row>
    <row r="473" spans="7:27" ht="12.75" x14ac:dyDescent="0.2">
      <c r="G473" s="4"/>
      <c r="H473" s="12"/>
      <c r="I473" s="13"/>
      <c r="K473" s="17"/>
      <c r="L473" s="9"/>
      <c r="M473" s="12"/>
      <c r="P473" s="9"/>
      <c r="W473" s="13"/>
      <c r="X473" s="9"/>
      <c r="Y473" s="9"/>
      <c r="AA473" s="9"/>
    </row>
    <row r="474" spans="7:27" ht="12.75" x14ac:dyDescent="0.2">
      <c r="G474" s="4"/>
      <c r="H474" s="12"/>
      <c r="I474" s="13"/>
      <c r="K474" s="17"/>
      <c r="L474" s="9"/>
      <c r="M474" s="12"/>
      <c r="P474" s="9"/>
      <c r="W474" s="13"/>
      <c r="X474" s="9"/>
      <c r="Y474" s="9"/>
      <c r="AA474" s="9"/>
    </row>
    <row r="475" spans="7:27" ht="12.75" x14ac:dyDescent="0.2">
      <c r="G475" s="4"/>
      <c r="H475" s="12"/>
      <c r="I475" s="13"/>
      <c r="K475" s="17"/>
      <c r="L475" s="9"/>
      <c r="M475" s="12"/>
      <c r="P475" s="9"/>
      <c r="W475" s="13"/>
      <c r="X475" s="9"/>
      <c r="Y475" s="9"/>
      <c r="AA475" s="9"/>
    </row>
    <row r="476" spans="7:27" ht="12.75" x14ac:dyDescent="0.2">
      <c r="G476" s="4"/>
      <c r="H476" s="12"/>
      <c r="I476" s="13"/>
      <c r="K476" s="17"/>
      <c r="L476" s="9"/>
      <c r="M476" s="12"/>
      <c r="P476" s="9"/>
      <c r="W476" s="13"/>
      <c r="X476" s="9"/>
      <c r="Y476" s="9"/>
      <c r="AA476" s="9"/>
    </row>
    <row r="477" spans="7:27" ht="12.75" x14ac:dyDescent="0.2">
      <c r="G477" s="4"/>
      <c r="H477" s="12"/>
      <c r="I477" s="13"/>
      <c r="K477" s="17"/>
      <c r="L477" s="9"/>
      <c r="M477" s="12"/>
      <c r="P477" s="9"/>
      <c r="W477" s="13"/>
      <c r="X477" s="9"/>
      <c r="Y477" s="9"/>
      <c r="AA477" s="9"/>
    </row>
    <row r="478" spans="7:27" ht="12.75" x14ac:dyDescent="0.2">
      <c r="G478" s="4"/>
      <c r="H478" s="12"/>
      <c r="I478" s="13"/>
      <c r="K478" s="17"/>
      <c r="L478" s="9"/>
      <c r="M478" s="12"/>
      <c r="P478" s="9"/>
      <c r="W478" s="13"/>
      <c r="X478" s="9"/>
      <c r="Y478" s="9"/>
      <c r="AA478" s="9"/>
    </row>
    <row r="479" spans="7:27" ht="12.75" x14ac:dyDescent="0.2">
      <c r="G479" s="4"/>
      <c r="H479" s="12"/>
      <c r="I479" s="13"/>
      <c r="K479" s="17"/>
      <c r="L479" s="9"/>
      <c r="M479" s="12"/>
      <c r="P479" s="9"/>
      <c r="W479" s="13"/>
      <c r="X479" s="9"/>
      <c r="Y479" s="9"/>
      <c r="AA479" s="9"/>
    </row>
    <row r="480" spans="7:27" ht="12.75" x14ac:dyDescent="0.2">
      <c r="G480" s="4"/>
      <c r="H480" s="12"/>
      <c r="I480" s="13"/>
      <c r="K480" s="17"/>
      <c r="L480" s="9"/>
      <c r="M480" s="12"/>
      <c r="P480" s="9"/>
      <c r="W480" s="13"/>
      <c r="X480" s="9"/>
      <c r="Y480" s="9"/>
      <c r="AA480" s="9"/>
    </row>
    <row r="481" spans="7:27" ht="12.75" x14ac:dyDescent="0.2">
      <c r="G481" s="4"/>
      <c r="H481" s="12"/>
      <c r="I481" s="13"/>
      <c r="K481" s="17"/>
      <c r="L481" s="9"/>
      <c r="M481" s="12"/>
      <c r="P481" s="9"/>
      <c r="W481" s="13"/>
      <c r="X481" s="9"/>
      <c r="Y481" s="9"/>
      <c r="AA481" s="9"/>
    </row>
    <row r="482" spans="7:27" ht="12.75" x14ac:dyDescent="0.2">
      <c r="G482" s="4"/>
      <c r="H482" s="12"/>
      <c r="I482" s="13"/>
      <c r="K482" s="17"/>
      <c r="L482" s="9"/>
      <c r="M482" s="12"/>
      <c r="P482" s="9"/>
      <c r="W482" s="13"/>
      <c r="X482" s="9"/>
      <c r="Y482" s="9"/>
      <c r="AA482" s="9"/>
    </row>
    <row r="483" spans="7:27" ht="12.75" x14ac:dyDescent="0.2">
      <c r="G483" s="4"/>
      <c r="H483" s="12"/>
      <c r="I483" s="13"/>
      <c r="K483" s="17"/>
      <c r="L483" s="9"/>
      <c r="M483" s="12"/>
      <c r="P483" s="9"/>
      <c r="W483" s="13"/>
      <c r="X483" s="9"/>
      <c r="Y483" s="9"/>
      <c r="AA483" s="9"/>
    </row>
    <row r="484" spans="7:27" ht="12.75" x14ac:dyDescent="0.2">
      <c r="G484" s="4"/>
      <c r="H484" s="12"/>
      <c r="I484" s="13"/>
      <c r="K484" s="17"/>
      <c r="L484" s="9"/>
      <c r="M484" s="12"/>
      <c r="P484" s="9"/>
      <c r="W484" s="13"/>
      <c r="X484" s="9"/>
      <c r="Y484" s="9"/>
      <c r="AA484" s="9"/>
    </row>
    <row r="485" spans="7:27" ht="12.75" x14ac:dyDescent="0.2">
      <c r="G485" s="4"/>
      <c r="H485" s="12"/>
      <c r="I485" s="13"/>
      <c r="K485" s="17"/>
      <c r="L485" s="9"/>
      <c r="M485" s="12"/>
      <c r="P485" s="9"/>
      <c r="W485" s="13"/>
      <c r="X485" s="9"/>
      <c r="Y485" s="9"/>
      <c r="AA485" s="9"/>
    </row>
    <row r="486" spans="7:27" ht="12.75" x14ac:dyDescent="0.2">
      <c r="G486" s="4"/>
      <c r="H486" s="12"/>
      <c r="I486" s="13"/>
      <c r="K486" s="17"/>
      <c r="L486" s="9"/>
      <c r="M486" s="12"/>
      <c r="P486" s="9"/>
      <c r="W486" s="13"/>
      <c r="X486" s="9"/>
      <c r="Y486" s="9"/>
      <c r="AA486" s="9"/>
    </row>
    <row r="487" spans="7:27" ht="12.75" x14ac:dyDescent="0.2">
      <c r="G487" s="4"/>
      <c r="H487" s="12"/>
      <c r="I487" s="13"/>
      <c r="K487" s="17"/>
      <c r="L487" s="9"/>
      <c r="M487" s="12"/>
      <c r="P487" s="9"/>
      <c r="W487" s="13"/>
      <c r="X487" s="9"/>
      <c r="Y487" s="9"/>
      <c r="AA487" s="9"/>
    </row>
    <row r="488" spans="7:27" ht="12.75" x14ac:dyDescent="0.2">
      <c r="G488" s="4"/>
      <c r="H488" s="12"/>
      <c r="I488" s="13"/>
      <c r="K488" s="17"/>
      <c r="L488" s="9"/>
      <c r="M488" s="12"/>
      <c r="P488" s="9"/>
      <c r="W488" s="13"/>
      <c r="X488" s="9"/>
      <c r="Y488" s="9"/>
      <c r="AA488" s="9"/>
    </row>
    <row r="489" spans="7:27" ht="12.75" x14ac:dyDescent="0.2">
      <c r="G489" s="4"/>
      <c r="H489" s="12"/>
      <c r="I489" s="13"/>
      <c r="K489" s="17"/>
      <c r="L489" s="9"/>
      <c r="M489" s="12"/>
      <c r="P489" s="9"/>
      <c r="W489" s="13"/>
      <c r="X489" s="9"/>
      <c r="Y489" s="9"/>
      <c r="AA489" s="9"/>
    </row>
    <row r="490" spans="7:27" ht="12.75" x14ac:dyDescent="0.2">
      <c r="G490" s="4"/>
      <c r="H490" s="12"/>
      <c r="I490" s="13"/>
      <c r="K490" s="17"/>
      <c r="L490" s="9"/>
      <c r="M490" s="12"/>
      <c r="P490" s="9"/>
      <c r="W490" s="13"/>
      <c r="X490" s="9"/>
      <c r="Y490" s="9"/>
      <c r="AA490" s="9"/>
    </row>
    <row r="491" spans="7:27" ht="12.75" x14ac:dyDescent="0.2">
      <c r="G491" s="4"/>
      <c r="H491" s="12"/>
      <c r="I491" s="13"/>
      <c r="K491" s="17"/>
      <c r="L491" s="9"/>
      <c r="M491" s="12"/>
      <c r="P491" s="9"/>
      <c r="W491" s="13"/>
      <c r="X491" s="9"/>
      <c r="Y491" s="9"/>
      <c r="AA491" s="9"/>
    </row>
    <row r="492" spans="7:27" ht="12.75" x14ac:dyDescent="0.2">
      <c r="G492" s="4"/>
      <c r="H492" s="12"/>
      <c r="I492" s="13"/>
      <c r="K492" s="17"/>
      <c r="L492" s="9"/>
      <c r="M492" s="12"/>
      <c r="P492" s="9"/>
      <c r="W492" s="13"/>
      <c r="X492" s="9"/>
      <c r="Y492" s="9"/>
      <c r="AA492" s="9"/>
    </row>
    <row r="493" spans="7:27" ht="12.75" x14ac:dyDescent="0.2">
      <c r="G493" s="4"/>
      <c r="H493" s="12"/>
      <c r="I493" s="13"/>
      <c r="K493" s="17"/>
      <c r="L493" s="9"/>
      <c r="M493" s="12"/>
      <c r="P493" s="9"/>
      <c r="W493" s="13"/>
      <c r="X493" s="9"/>
      <c r="Y493" s="9"/>
      <c r="AA493" s="9"/>
    </row>
    <row r="494" spans="7:27" ht="12.75" x14ac:dyDescent="0.2">
      <c r="G494" s="4"/>
      <c r="H494" s="12"/>
      <c r="I494" s="13"/>
      <c r="K494" s="17"/>
      <c r="L494" s="9"/>
      <c r="M494" s="12"/>
      <c r="P494" s="9"/>
      <c r="W494" s="13"/>
      <c r="X494" s="9"/>
      <c r="Y494" s="9"/>
      <c r="AA494" s="9"/>
    </row>
    <row r="495" spans="7:27" ht="12.75" x14ac:dyDescent="0.2">
      <c r="G495" s="4"/>
      <c r="H495" s="12"/>
      <c r="I495" s="13"/>
      <c r="K495" s="17"/>
      <c r="L495" s="9"/>
      <c r="M495" s="12"/>
      <c r="P495" s="9"/>
      <c r="W495" s="13"/>
      <c r="X495" s="9"/>
      <c r="Y495" s="9"/>
      <c r="AA495" s="9"/>
    </row>
    <row r="496" spans="7:27" ht="12.75" x14ac:dyDescent="0.2">
      <c r="G496" s="4"/>
      <c r="H496" s="12"/>
      <c r="I496" s="13"/>
      <c r="K496" s="17"/>
      <c r="L496" s="9"/>
      <c r="M496" s="12"/>
      <c r="P496" s="9"/>
      <c r="W496" s="13"/>
      <c r="X496" s="9"/>
      <c r="Y496" s="9"/>
      <c r="AA496" s="9"/>
    </row>
    <row r="497" spans="7:27" ht="12.75" x14ac:dyDescent="0.2">
      <c r="G497" s="4"/>
      <c r="H497" s="12"/>
      <c r="I497" s="13"/>
      <c r="K497" s="17"/>
      <c r="L497" s="9"/>
      <c r="M497" s="12"/>
      <c r="P497" s="9"/>
      <c r="W497" s="13"/>
      <c r="X497" s="9"/>
      <c r="Y497" s="9"/>
      <c r="AA497" s="9"/>
    </row>
    <row r="498" spans="7:27" ht="12.75" x14ac:dyDescent="0.2">
      <c r="G498" s="4"/>
      <c r="H498" s="12"/>
      <c r="I498" s="13"/>
      <c r="K498" s="17"/>
      <c r="L498" s="9"/>
      <c r="M498" s="12"/>
      <c r="P498" s="9"/>
      <c r="W498" s="13"/>
      <c r="X498" s="9"/>
      <c r="Y498" s="9"/>
      <c r="AA498" s="9"/>
    </row>
    <row r="499" spans="7:27" ht="12.75" x14ac:dyDescent="0.2">
      <c r="G499" s="4"/>
      <c r="H499" s="12"/>
      <c r="I499" s="13"/>
      <c r="K499" s="17"/>
      <c r="L499" s="9"/>
      <c r="M499" s="12"/>
      <c r="P499" s="9"/>
      <c r="W499" s="13"/>
      <c r="X499" s="9"/>
      <c r="Y499" s="9"/>
      <c r="AA499" s="9"/>
    </row>
    <row r="500" spans="7:27" ht="12.75" x14ac:dyDescent="0.2">
      <c r="G500" s="4"/>
      <c r="H500" s="12"/>
      <c r="I500" s="13"/>
      <c r="K500" s="17"/>
      <c r="L500" s="9"/>
      <c r="M500" s="12"/>
      <c r="P500" s="9"/>
      <c r="W500" s="13"/>
      <c r="X500" s="9"/>
      <c r="Y500" s="9"/>
      <c r="AA500" s="9"/>
    </row>
    <row r="501" spans="7:27" ht="12.75" x14ac:dyDescent="0.2">
      <c r="G501" s="4"/>
      <c r="H501" s="12"/>
      <c r="I501" s="13"/>
      <c r="K501" s="17"/>
      <c r="L501" s="9"/>
      <c r="M501" s="12"/>
      <c r="P501" s="9"/>
      <c r="W501" s="13"/>
      <c r="X501" s="9"/>
      <c r="Y501" s="9"/>
      <c r="AA501" s="9"/>
    </row>
    <row r="502" spans="7:27" ht="12.75" x14ac:dyDescent="0.2">
      <c r="G502" s="4"/>
      <c r="H502" s="12"/>
      <c r="I502" s="13"/>
      <c r="K502" s="17"/>
      <c r="L502" s="9"/>
      <c r="M502" s="12"/>
      <c r="P502" s="9"/>
      <c r="W502" s="13"/>
      <c r="X502" s="9"/>
      <c r="Y502" s="9"/>
      <c r="AA502" s="9"/>
    </row>
    <row r="503" spans="7:27" ht="12.75" x14ac:dyDescent="0.2">
      <c r="G503" s="4"/>
      <c r="H503" s="12"/>
      <c r="I503" s="13"/>
      <c r="K503" s="17"/>
      <c r="L503" s="9"/>
      <c r="M503" s="12"/>
      <c r="P503" s="9"/>
      <c r="W503" s="13"/>
      <c r="X503" s="9"/>
      <c r="Y503" s="9"/>
      <c r="AA503" s="9"/>
    </row>
    <row r="504" spans="7:27" ht="12.75" x14ac:dyDescent="0.2">
      <c r="G504" s="4"/>
      <c r="H504" s="12"/>
      <c r="I504" s="13"/>
      <c r="K504" s="17"/>
      <c r="L504" s="9"/>
      <c r="M504" s="12"/>
      <c r="P504" s="9"/>
      <c r="W504" s="13"/>
      <c r="X504" s="9"/>
      <c r="Y504" s="9"/>
      <c r="AA504" s="9"/>
    </row>
    <row r="505" spans="7:27" ht="12.75" x14ac:dyDescent="0.2">
      <c r="G505" s="4"/>
      <c r="H505" s="12"/>
      <c r="I505" s="13"/>
      <c r="K505" s="17"/>
      <c r="L505" s="9"/>
      <c r="M505" s="12"/>
      <c r="P505" s="9"/>
      <c r="W505" s="13"/>
      <c r="X505" s="9"/>
      <c r="Y505" s="9"/>
      <c r="AA505" s="9"/>
    </row>
    <row r="506" spans="7:27" ht="12.75" x14ac:dyDescent="0.2">
      <c r="G506" s="4"/>
      <c r="H506" s="12"/>
      <c r="I506" s="13"/>
      <c r="K506" s="17"/>
      <c r="L506" s="9"/>
      <c r="M506" s="12"/>
      <c r="P506" s="9"/>
      <c r="W506" s="13"/>
      <c r="X506" s="9"/>
      <c r="Y506" s="9"/>
      <c r="AA506" s="9"/>
    </row>
    <row r="507" spans="7:27" ht="12.75" x14ac:dyDescent="0.2">
      <c r="G507" s="4"/>
      <c r="H507" s="12"/>
      <c r="I507" s="13"/>
      <c r="K507" s="17"/>
      <c r="L507" s="9"/>
      <c r="M507" s="12"/>
      <c r="P507" s="9"/>
      <c r="W507" s="13"/>
      <c r="X507" s="9"/>
      <c r="Y507" s="9"/>
      <c r="AA507" s="9"/>
    </row>
    <row r="508" spans="7:27" ht="12.75" x14ac:dyDescent="0.2">
      <c r="G508" s="4"/>
      <c r="H508" s="12"/>
      <c r="I508" s="13"/>
      <c r="K508" s="17"/>
      <c r="L508" s="9"/>
      <c r="M508" s="12"/>
      <c r="P508" s="9"/>
      <c r="W508" s="13"/>
      <c r="X508" s="9"/>
      <c r="Y508" s="9"/>
      <c r="AA508" s="9"/>
    </row>
    <row r="509" spans="7:27" ht="12.75" x14ac:dyDescent="0.2">
      <c r="G509" s="4"/>
      <c r="H509" s="12"/>
      <c r="I509" s="13"/>
      <c r="K509" s="17"/>
      <c r="L509" s="9"/>
      <c r="M509" s="12"/>
      <c r="P509" s="9"/>
      <c r="W509" s="13"/>
      <c r="X509" s="9"/>
      <c r="Y509" s="9"/>
      <c r="AA509" s="9"/>
    </row>
    <row r="510" spans="7:27" ht="12.75" x14ac:dyDescent="0.2">
      <c r="G510" s="4"/>
      <c r="H510" s="12"/>
      <c r="I510" s="13"/>
      <c r="K510" s="17"/>
      <c r="L510" s="9"/>
      <c r="M510" s="12"/>
      <c r="P510" s="9"/>
      <c r="W510" s="13"/>
      <c r="X510" s="9"/>
      <c r="Y510" s="9"/>
      <c r="AA510" s="9"/>
    </row>
    <row r="511" spans="7:27" ht="12.75" x14ac:dyDescent="0.2">
      <c r="G511" s="4"/>
      <c r="H511" s="12"/>
      <c r="I511" s="13"/>
      <c r="K511" s="17"/>
      <c r="L511" s="9"/>
      <c r="M511" s="12"/>
      <c r="P511" s="9"/>
      <c r="W511" s="13"/>
      <c r="X511" s="9"/>
      <c r="Y511" s="9"/>
      <c r="AA511" s="9"/>
    </row>
    <row r="512" spans="7:27" ht="12.75" x14ac:dyDescent="0.2">
      <c r="G512" s="4"/>
      <c r="H512" s="12"/>
      <c r="I512" s="13"/>
      <c r="K512" s="17"/>
      <c r="L512" s="9"/>
      <c r="M512" s="12"/>
      <c r="P512" s="9"/>
      <c r="W512" s="13"/>
      <c r="X512" s="9"/>
      <c r="Y512" s="9"/>
      <c r="AA512" s="9"/>
    </row>
    <row r="513" spans="7:27" ht="12.75" x14ac:dyDescent="0.2">
      <c r="G513" s="4"/>
      <c r="H513" s="12"/>
      <c r="I513" s="13"/>
      <c r="K513" s="17"/>
      <c r="L513" s="9"/>
      <c r="M513" s="12"/>
      <c r="P513" s="9"/>
      <c r="W513" s="13"/>
      <c r="X513" s="9"/>
      <c r="Y513" s="9"/>
      <c r="AA513" s="9"/>
    </row>
    <row r="514" spans="7:27" ht="12.75" x14ac:dyDescent="0.2">
      <c r="G514" s="4"/>
      <c r="H514" s="12"/>
      <c r="I514" s="13"/>
      <c r="K514" s="17"/>
      <c r="L514" s="9"/>
      <c r="M514" s="12"/>
      <c r="P514" s="9"/>
      <c r="W514" s="13"/>
      <c r="X514" s="9"/>
      <c r="Y514" s="9"/>
      <c r="AA514" s="9"/>
    </row>
    <row r="515" spans="7:27" ht="12.75" x14ac:dyDescent="0.2">
      <c r="G515" s="4"/>
      <c r="H515" s="12"/>
      <c r="I515" s="13"/>
      <c r="K515" s="17"/>
      <c r="L515" s="9"/>
      <c r="M515" s="12"/>
      <c r="P515" s="9"/>
      <c r="W515" s="13"/>
      <c r="X515" s="9"/>
      <c r="Y515" s="9"/>
      <c r="AA515" s="9"/>
    </row>
    <row r="516" spans="7:27" ht="12.75" x14ac:dyDescent="0.2">
      <c r="G516" s="4"/>
      <c r="H516" s="12"/>
      <c r="I516" s="13"/>
      <c r="K516" s="17"/>
      <c r="L516" s="9"/>
      <c r="M516" s="12"/>
      <c r="P516" s="9"/>
      <c r="W516" s="13"/>
      <c r="X516" s="9"/>
      <c r="Y516" s="9"/>
      <c r="AA516" s="9"/>
    </row>
    <row r="517" spans="7:27" ht="12.75" x14ac:dyDescent="0.2">
      <c r="G517" s="4"/>
      <c r="H517" s="12"/>
      <c r="I517" s="13"/>
      <c r="K517" s="17"/>
      <c r="L517" s="9"/>
      <c r="M517" s="12"/>
      <c r="P517" s="9"/>
      <c r="W517" s="13"/>
      <c r="X517" s="9"/>
      <c r="Y517" s="9"/>
      <c r="AA517" s="9"/>
    </row>
    <row r="518" spans="7:27" ht="12.75" x14ac:dyDescent="0.2">
      <c r="G518" s="4"/>
      <c r="H518" s="12"/>
      <c r="I518" s="13"/>
      <c r="K518" s="17"/>
      <c r="L518" s="9"/>
      <c r="M518" s="12"/>
      <c r="P518" s="9"/>
      <c r="W518" s="13"/>
      <c r="X518" s="9"/>
      <c r="Y518" s="9"/>
      <c r="AA518" s="9"/>
    </row>
    <row r="519" spans="7:27" ht="12.75" x14ac:dyDescent="0.2">
      <c r="G519" s="4"/>
      <c r="H519" s="12"/>
      <c r="I519" s="13"/>
      <c r="K519" s="17"/>
      <c r="L519" s="9"/>
      <c r="M519" s="12"/>
      <c r="P519" s="9"/>
      <c r="W519" s="13"/>
      <c r="X519" s="9"/>
      <c r="Y519" s="9"/>
      <c r="AA519" s="9"/>
    </row>
    <row r="520" spans="7:27" ht="12.75" x14ac:dyDescent="0.2">
      <c r="G520" s="4"/>
      <c r="H520" s="12"/>
      <c r="I520" s="13"/>
      <c r="K520" s="17"/>
      <c r="L520" s="9"/>
      <c r="M520" s="12"/>
      <c r="P520" s="9"/>
      <c r="W520" s="13"/>
      <c r="X520" s="9"/>
      <c r="Y520" s="9"/>
      <c r="AA520" s="9"/>
    </row>
    <row r="521" spans="7:27" ht="12.75" x14ac:dyDescent="0.2">
      <c r="G521" s="4"/>
      <c r="H521" s="12"/>
      <c r="I521" s="13"/>
      <c r="K521" s="17"/>
      <c r="L521" s="9"/>
      <c r="M521" s="12"/>
      <c r="P521" s="9"/>
      <c r="W521" s="13"/>
      <c r="X521" s="9"/>
      <c r="Y521" s="9"/>
      <c r="AA521" s="9"/>
    </row>
    <row r="522" spans="7:27" ht="12.75" x14ac:dyDescent="0.2">
      <c r="G522" s="4"/>
      <c r="H522" s="12"/>
      <c r="I522" s="13"/>
      <c r="K522" s="17"/>
      <c r="L522" s="9"/>
      <c r="M522" s="12"/>
      <c r="P522" s="9"/>
      <c r="W522" s="13"/>
      <c r="X522" s="9"/>
      <c r="Y522" s="9"/>
      <c r="AA522" s="9"/>
    </row>
    <row r="523" spans="7:27" ht="12.75" x14ac:dyDescent="0.2">
      <c r="G523" s="4"/>
      <c r="H523" s="12"/>
      <c r="I523" s="13"/>
      <c r="K523" s="17"/>
      <c r="L523" s="9"/>
      <c r="M523" s="12"/>
      <c r="P523" s="9"/>
      <c r="W523" s="13"/>
      <c r="X523" s="9"/>
      <c r="Y523" s="9"/>
      <c r="AA523" s="9"/>
    </row>
    <row r="524" spans="7:27" ht="12.75" x14ac:dyDescent="0.2">
      <c r="G524" s="4"/>
      <c r="H524" s="12"/>
      <c r="I524" s="13"/>
      <c r="K524" s="17"/>
      <c r="L524" s="9"/>
      <c r="M524" s="12"/>
      <c r="P524" s="9"/>
      <c r="W524" s="13"/>
      <c r="X524" s="9"/>
      <c r="Y524" s="9"/>
      <c r="AA524" s="9"/>
    </row>
    <row r="525" spans="7:27" ht="12.75" x14ac:dyDescent="0.2">
      <c r="G525" s="4"/>
      <c r="H525" s="12"/>
      <c r="I525" s="13"/>
      <c r="K525" s="17"/>
      <c r="L525" s="9"/>
      <c r="M525" s="12"/>
      <c r="P525" s="9"/>
      <c r="W525" s="13"/>
      <c r="X525" s="9"/>
      <c r="Y525" s="9"/>
      <c r="AA525" s="9"/>
    </row>
    <row r="526" spans="7:27" ht="12.75" x14ac:dyDescent="0.2">
      <c r="G526" s="4"/>
      <c r="H526" s="12"/>
      <c r="I526" s="13"/>
      <c r="K526" s="17"/>
      <c r="L526" s="9"/>
      <c r="M526" s="12"/>
      <c r="P526" s="9"/>
      <c r="W526" s="13"/>
      <c r="X526" s="9"/>
      <c r="Y526" s="9"/>
      <c r="AA526" s="9"/>
    </row>
    <row r="527" spans="7:27" ht="12.75" x14ac:dyDescent="0.2">
      <c r="G527" s="4"/>
      <c r="H527" s="12"/>
      <c r="I527" s="13"/>
      <c r="K527" s="17"/>
      <c r="L527" s="9"/>
      <c r="M527" s="12"/>
      <c r="P527" s="9"/>
      <c r="W527" s="13"/>
      <c r="X527" s="9"/>
      <c r="Y527" s="9"/>
      <c r="AA527" s="9"/>
    </row>
    <row r="528" spans="7:27" ht="12.75" x14ac:dyDescent="0.2">
      <c r="G528" s="4"/>
      <c r="H528" s="12"/>
      <c r="I528" s="13"/>
      <c r="K528" s="17"/>
      <c r="L528" s="9"/>
      <c r="M528" s="12"/>
      <c r="P528" s="9"/>
      <c r="W528" s="13"/>
      <c r="X528" s="9"/>
      <c r="Y528" s="9"/>
      <c r="AA528" s="9"/>
    </row>
    <row r="529" spans="7:27" ht="12.75" x14ac:dyDescent="0.2">
      <c r="G529" s="4"/>
      <c r="H529" s="12"/>
      <c r="I529" s="13"/>
      <c r="K529" s="17"/>
      <c r="L529" s="9"/>
      <c r="M529" s="12"/>
      <c r="P529" s="9"/>
      <c r="W529" s="13"/>
      <c r="X529" s="9"/>
      <c r="Y529" s="9"/>
      <c r="AA529" s="9"/>
    </row>
    <row r="530" spans="7:27" ht="12.75" x14ac:dyDescent="0.2">
      <c r="G530" s="4"/>
      <c r="H530" s="12"/>
      <c r="I530" s="13"/>
      <c r="K530" s="17"/>
      <c r="L530" s="9"/>
      <c r="M530" s="12"/>
      <c r="P530" s="9"/>
      <c r="W530" s="13"/>
      <c r="X530" s="9"/>
      <c r="Y530" s="9"/>
      <c r="AA530" s="9"/>
    </row>
    <row r="531" spans="7:27" ht="12.75" x14ac:dyDescent="0.2">
      <c r="G531" s="4"/>
      <c r="H531" s="12"/>
      <c r="I531" s="13"/>
      <c r="K531" s="17"/>
      <c r="L531" s="9"/>
      <c r="M531" s="12"/>
      <c r="P531" s="9"/>
      <c r="W531" s="13"/>
      <c r="X531" s="9"/>
      <c r="Y531" s="9"/>
      <c r="AA531" s="9"/>
    </row>
    <row r="532" spans="7:27" ht="12.75" x14ac:dyDescent="0.2">
      <c r="G532" s="4"/>
      <c r="H532" s="12"/>
      <c r="I532" s="13"/>
      <c r="K532" s="17"/>
      <c r="L532" s="9"/>
      <c r="M532" s="12"/>
      <c r="P532" s="9"/>
      <c r="W532" s="13"/>
      <c r="X532" s="9"/>
      <c r="Y532" s="9"/>
      <c r="AA532" s="9"/>
    </row>
    <row r="533" spans="7:27" ht="12.75" x14ac:dyDescent="0.2">
      <c r="G533" s="4"/>
      <c r="H533" s="12"/>
      <c r="I533" s="13"/>
      <c r="K533" s="17"/>
      <c r="L533" s="9"/>
      <c r="M533" s="12"/>
      <c r="P533" s="9"/>
      <c r="W533" s="13"/>
      <c r="X533" s="9"/>
      <c r="Y533" s="9"/>
      <c r="AA533" s="9"/>
    </row>
    <row r="534" spans="7:27" ht="12.75" x14ac:dyDescent="0.2">
      <c r="G534" s="4"/>
      <c r="H534" s="12"/>
      <c r="I534" s="13"/>
      <c r="K534" s="17"/>
      <c r="L534" s="9"/>
      <c r="M534" s="12"/>
      <c r="P534" s="9"/>
      <c r="W534" s="13"/>
      <c r="X534" s="9"/>
      <c r="Y534" s="9"/>
      <c r="AA534" s="9"/>
    </row>
    <row r="535" spans="7:27" ht="12.75" x14ac:dyDescent="0.2">
      <c r="G535" s="4"/>
      <c r="H535" s="12"/>
      <c r="I535" s="13"/>
      <c r="K535" s="17"/>
      <c r="L535" s="9"/>
      <c r="M535" s="12"/>
      <c r="P535" s="9"/>
      <c r="W535" s="13"/>
      <c r="X535" s="9"/>
      <c r="Y535" s="9"/>
      <c r="AA535" s="9"/>
    </row>
    <row r="536" spans="7:27" ht="12.75" x14ac:dyDescent="0.2">
      <c r="G536" s="4"/>
      <c r="H536" s="12"/>
      <c r="I536" s="13"/>
      <c r="K536" s="17"/>
      <c r="L536" s="9"/>
      <c r="M536" s="12"/>
      <c r="P536" s="9"/>
      <c r="W536" s="13"/>
      <c r="X536" s="9"/>
      <c r="Y536" s="9"/>
      <c r="AA536" s="9"/>
    </row>
    <row r="537" spans="7:27" ht="12.75" x14ac:dyDescent="0.2">
      <c r="G537" s="4"/>
      <c r="H537" s="12"/>
      <c r="I537" s="13"/>
      <c r="K537" s="17"/>
      <c r="L537" s="9"/>
      <c r="M537" s="12"/>
      <c r="P537" s="9"/>
      <c r="W537" s="13"/>
      <c r="X537" s="9"/>
      <c r="Y537" s="9"/>
      <c r="AA537" s="9"/>
    </row>
    <row r="538" spans="7:27" ht="12.75" x14ac:dyDescent="0.2">
      <c r="G538" s="4"/>
      <c r="H538" s="12"/>
      <c r="I538" s="13"/>
      <c r="K538" s="17"/>
      <c r="L538" s="9"/>
      <c r="M538" s="12"/>
      <c r="P538" s="9"/>
      <c r="W538" s="13"/>
      <c r="X538" s="9"/>
      <c r="Y538" s="9"/>
      <c r="AA538" s="9"/>
    </row>
    <row r="539" spans="7:27" ht="12.75" x14ac:dyDescent="0.2">
      <c r="G539" s="4"/>
      <c r="H539" s="12"/>
      <c r="I539" s="13"/>
      <c r="K539" s="17"/>
      <c r="L539" s="9"/>
      <c r="M539" s="12"/>
      <c r="P539" s="9"/>
      <c r="W539" s="13"/>
      <c r="X539" s="9"/>
      <c r="Y539" s="9"/>
      <c r="AA539" s="9"/>
    </row>
    <row r="540" spans="7:27" ht="12.75" x14ac:dyDescent="0.2">
      <c r="G540" s="4"/>
      <c r="H540" s="12"/>
      <c r="I540" s="13"/>
      <c r="K540" s="17"/>
      <c r="L540" s="9"/>
      <c r="M540" s="12"/>
      <c r="P540" s="9"/>
      <c r="W540" s="13"/>
      <c r="X540" s="9"/>
      <c r="Y540" s="9"/>
      <c r="AA540" s="9"/>
    </row>
    <row r="541" spans="7:27" ht="12.75" x14ac:dyDescent="0.2">
      <c r="G541" s="4"/>
      <c r="H541" s="12"/>
      <c r="I541" s="13"/>
      <c r="K541" s="17"/>
      <c r="L541" s="9"/>
      <c r="M541" s="12"/>
      <c r="P541" s="9"/>
      <c r="W541" s="13"/>
      <c r="X541" s="9"/>
      <c r="Y541" s="9"/>
      <c r="AA541" s="9"/>
    </row>
    <row r="542" spans="7:27" ht="12.75" x14ac:dyDescent="0.2">
      <c r="G542" s="4"/>
      <c r="H542" s="12"/>
      <c r="I542" s="13"/>
      <c r="K542" s="17"/>
      <c r="L542" s="9"/>
      <c r="M542" s="12"/>
      <c r="P542" s="9"/>
      <c r="W542" s="13"/>
      <c r="X542" s="9"/>
      <c r="Y542" s="9"/>
      <c r="AA542" s="9"/>
    </row>
    <row r="543" spans="7:27" ht="12.75" x14ac:dyDescent="0.2">
      <c r="G543" s="4"/>
      <c r="H543" s="12"/>
      <c r="I543" s="13"/>
      <c r="K543" s="17"/>
      <c r="L543" s="9"/>
      <c r="M543" s="12"/>
      <c r="P543" s="9"/>
      <c r="W543" s="13"/>
      <c r="X543" s="9"/>
      <c r="Y543" s="9"/>
      <c r="AA543" s="9"/>
    </row>
    <row r="544" spans="7:27" ht="12.75" x14ac:dyDescent="0.2">
      <c r="G544" s="4"/>
      <c r="H544" s="12"/>
      <c r="I544" s="13"/>
      <c r="K544" s="17"/>
      <c r="L544" s="9"/>
      <c r="M544" s="12"/>
      <c r="P544" s="9"/>
      <c r="W544" s="13"/>
      <c r="X544" s="9"/>
      <c r="Y544" s="9"/>
      <c r="AA544" s="9"/>
    </row>
    <row r="545" spans="7:27" ht="12.75" x14ac:dyDescent="0.2">
      <c r="G545" s="4"/>
      <c r="H545" s="12"/>
      <c r="I545" s="13"/>
      <c r="K545" s="17"/>
      <c r="L545" s="9"/>
      <c r="M545" s="12"/>
      <c r="P545" s="9"/>
      <c r="W545" s="13"/>
      <c r="X545" s="9"/>
      <c r="Y545" s="9"/>
      <c r="AA545" s="9"/>
    </row>
    <row r="546" spans="7:27" ht="12.75" x14ac:dyDescent="0.2">
      <c r="G546" s="4"/>
      <c r="H546" s="12"/>
      <c r="I546" s="13"/>
      <c r="K546" s="17"/>
      <c r="L546" s="9"/>
      <c r="M546" s="12"/>
      <c r="P546" s="9"/>
      <c r="W546" s="13"/>
      <c r="X546" s="9"/>
      <c r="Y546" s="9"/>
      <c r="AA546" s="9"/>
    </row>
    <row r="547" spans="7:27" ht="12.75" x14ac:dyDescent="0.2">
      <c r="G547" s="4"/>
      <c r="H547" s="12"/>
      <c r="I547" s="13"/>
      <c r="K547" s="17"/>
      <c r="L547" s="9"/>
      <c r="M547" s="12"/>
      <c r="P547" s="9"/>
      <c r="W547" s="13"/>
      <c r="X547" s="9"/>
      <c r="Y547" s="9"/>
      <c r="AA547" s="9"/>
    </row>
    <row r="548" spans="7:27" ht="12.75" x14ac:dyDescent="0.2">
      <c r="G548" s="4"/>
      <c r="H548" s="12"/>
      <c r="I548" s="13"/>
      <c r="K548" s="17"/>
      <c r="L548" s="9"/>
      <c r="M548" s="12"/>
      <c r="P548" s="9"/>
      <c r="W548" s="13"/>
      <c r="X548" s="9"/>
      <c r="Y548" s="9"/>
      <c r="AA548" s="9"/>
    </row>
    <row r="549" spans="7:27" ht="12.75" x14ac:dyDescent="0.2">
      <c r="G549" s="4"/>
      <c r="H549" s="12"/>
      <c r="I549" s="13"/>
      <c r="K549" s="17"/>
      <c r="L549" s="9"/>
      <c r="M549" s="12"/>
      <c r="P549" s="9"/>
      <c r="W549" s="13"/>
      <c r="X549" s="9"/>
      <c r="Y549" s="9"/>
      <c r="AA549" s="9"/>
    </row>
    <row r="550" spans="7:27" ht="12.75" x14ac:dyDescent="0.2">
      <c r="G550" s="4"/>
      <c r="H550" s="12"/>
      <c r="I550" s="13"/>
      <c r="K550" s="17"/>
      <c r="L550" s="9"/>
      <c r="M550" s="12"/>
      <c r="P550" s="9"/>
      <c r="W550" s="13"/>
      <c r="X550" s="9"/>
      <c r="Y550" s="9"/>
      <c r="AA550" s="9"/>
    </row>
    <row r="551" spans="7:27" ht="12.75" x14ac:dyDescent="0.2">
      <c r="G551" s="4"/>
      <c r="H551" s="12"/>
      <c r="I551" s="13"/>
      <c r="K551" s="17"/>
      <c r="L551" s="9"/>
      <c r="M551" s="12"/>
      <c r="P551" s="9"/>
      <c r="W551" s="13"/>
      <c r="X551" s="9"/>
      <c r="Y551" s="9"/>
      <c r="AA551" s="9"/>
    </row>
    <row r="552" spans="7:27" ht="12.75" x14ac:dyDescent="0.2">
      <c r="G552" s="4"/>
      <c r="H552" s="12"/>
      <c r="I552" s="13"/>
      <c r="K552" s="17"/>
      <c r="L552" s="9"/>
      <c r="M552" s="12"/>
      <c r="P552" s="9"/>
      <c r="W552" s="13"/>
      <c r="X552" s="9"/>
      <c r="Y552" s="9"/>
      <c r="AA552" s="9"/>
    </row>
    <row r="553" spans="7:27" ht="12.75" x14ac:dyDescent="0.2">
      <c r="G553" s="4"/>
      <c r="H553" s="12"/>
      <c r="I553" s="13"/>
      <c r="K553" s="17"/>
      <c r="L553" s="9"/>
      <c r="M553" s="12"/>
      <c r="P553" s="9"/>
      <c r="W553" s="13"/>
      <c r="X553" s="9"/>
      <c r="Y553" s="9"/>
      <c r="AA553" s="9"/>
    </row>
    <row r="554" spans="7:27" ht="12.75" x14ac:dyDescent="0.2">
      <c r="G554" s="4"/>
      <c r="H554" s="12"/>
      <c r="I554" s="13"/>
      <c r="K554" s="17"/>
      <c r="L554" s="9"/>
      <c r="M554" s="12"/>
      <c r="P554" s="9"/>
      <c r="W554" s="13"/>
      <c r="X554" s="9"/>
      <c r="Y554" s="9"/>
      <c r="AA554" s="9"/>
    </row>
    <row r="555" spans="7:27" ht="12.75" x14ac:dyDescent="0.2">
      <c r="G555" s="4"/>
      <c r="H555" s="12"/>
      <c r="I555" s="13"/>
      <c r="K555" s="17"/>
      <c r="L555" s="9"/>
      <c r="M555" s="12"/>
      <c r="P555" s="9"/>
      <c r="W555" s="13"/>
      <c r="X555" s="9"/>
      <c r="Y555" s="9"/>
      <c r="AA555" s="9"/>
    </row>
    <row r="556" spans="7:27" ht="12.75" x14ac:dyDescent="0.2">
      <c r="G556" s="4"/>
      <c r="H556" s="12"/>
      <c r="I556" s="13"/>
      <c r="K556" s="17"/>
      <c r="L556" s="9"/>
      <c r="M556" s="12"/>
      <c r="P556" s="9"/>
      <c r="W556" s="13"/>
      <c r="X556" s="9"/>
      <c r="Y556" s="9"/>
      <c r="AA556" s="9"/>
    </row>
    <row r="557" spans="7:27" ht="12.75" x14ac:dyDescent="0.2">
      <c r="G557" s="4"/>
      <c r="H557" s="12"/>
      <c r="I557" s="13"/>
      <c r="K557" s="17"/>
      <c r="L557" s="9"/>
      <c r="M557" s="12"/>
      <c r="P557" s="9"/>
      <c r="W557" s="13"/>
      <c r="X557" s="9"/>
      <c r="Y557" s="9"/>
      <c r="AA557" s="9"/>
    </row>
    <row r="558" spans="7:27" ht="12.75" x14ac:dyDescent="0.2">
      <c r="G558" s="4"/>
      <c r="H558" s="12"/>
      <c r="I558" s="13"/>
      <c r="K558" s="17"/>
      <c r="L558" s="9"/>
      <c r="M558" s="12"/>
      <c r="P558" s="9"/>
      <c r="W558" s="13"/>
      <c r="X558" s="9"/>
      <c r="Y558" s="9"/>
      <c r="AA558" s="9"/>
    </row>
    <row r="559" spans="7:27" ht="12.75" x14ac:dyDescent="0.2">
      <c r="G559" s="4"/>
      <c r="H559" s="12"/>
      <c r="I559" s="13"/>
      <c r="K559" s="17"/>
      <c r="L559" s="9"/>
      <c r="M559" s="12"/>
      <c r="P559" s="9"/>
      <c r="W559" s="13"/>
      <c r="X559" s="9"/>
      <c r="Y559" s="9"/>
      <c r="AA559" s="9"/>
    </row>
    <row r="560" spans="7:27" ht="12.75" x14ac:dyDescent="0.2">
      <c r="G560" s="4"/>
      <c r="H560" s="12"/>
      <c r="I560" s="13"/>
      <c r="K560" s="17"/>
      <c r="L560" s="9"/>
      <c r="M560" s="12"/>
      <c r="P560" s="9"/>
      <c r="W560" s="13"/>
      <c r="X560" s="9"/>
      <c r="Y560" s="9"/>
      <c r="AA560" s="9"/>
    </row>
    <row r="561" spans="7:27" ht="12.75" x14ac:dyDescent="0.2">
      <c r="G561" s="4"/>
      <c r="H561" s="12"/>
      <c r="I561" s="13"/>
      <c r="K561" s="17"/>
      <c r="L561" s="9"/>
      <c r="M561" s="12"/>
      <c r="P561" s="9"/>
      <c r="W561" s="13"/>
      <c r="X561" s="9"/>
      <c r="Y561" s="9"/>
      <c r="AA561" s="9"/>
    </row>
    <row r="562" spans="7:27" ht="12.75" x14ac:dyDescent="0.2">
      <c r="G562" s="4"/>
      <c r="H562" s="12"/>
      <c r="I562" s="13"/>
      <c r="K562" s="17"/>
      <c r="L562" s="9"/>
      <c r="M562" s="12"/>
      <c r="P562" s="9"/>
      <c r="W562" s="13"/>
      <c r="X562" s="9"/>
      <c r="Y562" s="9"/>
      <c r="AA562" s="9"/>
    </row>
    <row r="563" spans="7:27" ht="12.75" x14ac:dyDescent="0.2">
      <c r="G563" s="4"/>
      <c r="H563" s="12"/>
      <c r="I563" s="13"/>
      <c r="K563" s="17"/>
      <c r="L563" s="9"/>
      <c r="M563" s="12"/>
      <c r="P563" s="9"/>
      <c r="W563" s="13"/>
      <c r="X563" s="9"/>
      <c r="Y563" s="9"/>
      <c r="AA563" s="9"/>
    </row>
    <row r="564" spans="7:27" ht="12.75" x14ac:dyDescent="0.2">
      <c r="G564" s="4"/>
      <c r="H564" s="12"/>
      <c r="I564" s="13"/>
      <c r="K564" s="17"/>
      <c r="L564" s="9"/>
      <c r="M564" s="12"/>
      <c r="P564" s="9"/>
      <c r="W564" s="13"/>
      <c r="X564" s="9"/>
      <c r="Y564" s="9"/>
      <c r="AA564" s="9"/>
    </row>
    <row r="565" spans="7:27" ht="12.75" x14ac:dyDescent="0.2">
      <c r="G565" s="4"/>
      <c r="H565" s="12"/>
      <c r="I565" s="13"/>
      <c r="K565" s="17"/>
      <c r="L565" s="9"/>
      <c r="M565" s="12"/>
      <c r="P565" s="9"/>
      <c r="W565" s="13"/>
      <c r="X565" s="9"/>
      <c r="Y565" s="9"/>
      <c r="AA565" s="9"/>
    </row>
    <row r="566" spans="7:27" ht="12.75" x14ac:dyDescent="0.2">
      <c r="G566" s="4"/>
      <c r="H566" s="12"/>
      <c r="I566" s="13"/>
      <c r="K566" s="17"/>
      <c r="L566" s="9"/>
      <c r="M566" s="12"/>
      <c r="P566" s="9"/>
      <c r="W566" s="13"/>
      <c r="X566" s="9"/>
      <c r="Y566" s="9"/>
      <c r="AA566" s="9"/>
    </row>
    <row r="567" spans="7:27" ht="12.75" x14ac:dyDescent="0.2">
      <c r="G567" s="4"/>
      <c r="H567" s="12"/>
      <c r="I567" s="13"/>
      <c r="K567" s="17"/>
      <c r="L567" s="9"/>
      <c r="M567" s="12"/>
      <c r="P567" s="9"/>
      <c r="W567" s="13"/>
      <c r="X567" s="9"/>
      <c r="Y567" s="9"/>
      <c r="AA567" s="9"/>
    </row>
    <row r="568" spans="7:27" ht="12.75" x14ac:dyDescent="0.2">
      <c r="G568" s="4"/>
      <c r="H568" s="12"/>
      <c r="I568" s="13"/>
      <c r="K568" s="17"/>
      <c r="L568" s="9"/>
      <c r="M568" s="12"/>
      <c r="P568" s="9"/>
      <c r="W568" s="13"/>
      <c r="X568" s="9"/>
      <c r="Y568" s="9"/>
      <c r="AA568" s="9"/>
    </row>
    <row r="569" spans="7:27" ht="12.75" x14ac:dyDescent="0.2">
      <c r="G569" s="4"/>
      <c r="H569" s="12"/>
      <c r="I569" s="13"/>
      <c r="K569" s="17"/>
      <c r="L569" s="9"/>
      <c r="M569" s="12"/>
      <c r="P569" s="9"/>
      <c r="W569" s="13"/>
      <c r="X569" s="9"/>
      <c r="Y569" s="9"/>
      <c r="AA569" s="9"/>
    </row>
    <row r="570" spans="7:27" ht="12.75" x14ac:dyDescent="0.2">
      <c r="G570" s="4"/>
      <c r="H570" s="12"/>
      <c r="I570" s="13"/>
      <c r="K570" s="17"/>
      <c r="L570" s="9"/>
      <c r="M570" s="12"/>
      <c r="P570" s="9"/>
      <c r="W570" s="13"/>
      <c r="X570" s="9"/>
      <c r="Y570" s="9"/>
      <c r="AA570" s="9"/>
    </row>
    <row r="571" spans="7:27" ht="12.75" x14ac:dyDescent="0.2">
      <c r="G571" s="4"/>
      <c r="H571" s="12"/>
      <c r="I571" s="13"/>
      <c r="K571" s="17"/>
      <c r="L571" s="9"/>
      <c r="M571" s="12"/>
      <c r="P571" s="9"/>
      <c r="W571" s="13"/>
      <c r="X571" s="9"/>
      <c r="Y571" s="9"/>
      <c r="AA571" s="9"/>
    </row>
    <row r="572" spans="7:27" ht="12.75" x14ac:dyDescent="0.2">
      <c r="G572" s="4"/>
      <c r="H572" s="12"/>
      <c r="I572" s="13"/>
      <c r="K572" s="17"/>
      <c r="L572" s="9"/>
      <c r="M572" s="12"/>
      <c r="P572" s="9"/>
      <c r="W572" s="13"/>
      <c r="X572" s="9"/>
      <c r="Y572" s="9"/>
      <c r="AA572" s="9"/>
    </row>
    <row r="573" spans="7:27" ht="12.75" x14ac:dyDescent="0.2">
      <c r="G573" s="4"/>
      <c r="H573" s="12"/>
      <c r="I573" s="13"/>
      <c r="K573" s="17"/>
      <c r="L573" s="9"/>
      <c r="M573" s="12"/>
      <c r="P573" s="9"/>
      <c r="W573" s="13"/>
      <c r="X573" s="9"/>
      <c r="Y573" s="9"/>
      <c r="AA573" s="9"/>
    </row>
    <row r="574" spans="7:27" ht="12.75" x14ac:dyDescent="0.2">
      <c r="G574" s="4"/>
      <c r="H574" s="12"/>
      <c r="I574" s="13"/>
      <c r="K574" s="17"/>
      <c r="L574" s="9"/>
      <c r="M574" s="12"/>
      <c r="P574" s="9"/>
      <c r="W574" s="13"/>
      <c r="X574" s="9"/>
      <c r="Y574" s="9"/>
      <c r="AA574" s="9"/>
    </row>
    <row r="575" spans="7:27" ht="12.75" x14ac:dyDescent="0.2">
      <c r="G575" s="4"/>
      <c r="H575" s="12"/>
      <c r="I575" s="13"/>
      <c r="K575" s="17"/>
      <c r="L575" s="9"/>
      <c r="M575" s="12"/>
      <c r="P575" s="9"/>
      <c r="W575" s="13"/>
      <c r="X575" s="9"/>
      <c r="Y575" s="9"/>
      <c r="AA575" s="9"/>
    </row>
    <row r="576" spans="7:27" ht="12.75" x14ac:dyDescent="0.2">
      <c r="G576" s="4"/>
      <c r="H576" s="12"/>
      <c r="I576" s="13"/>
      <c r="K576" s="17"/>
      <c r="L576" s="9"/>
      <c r="M576" s="12"/>
      <c r="P576" s="9"/>
      <c r="W576" s="13"/>
      <c r="X576" s="9"/>
      <c r="Y576" s="9"/>
      <c r="AA576" s="9"/>
    </row>
    <row r="577" spans="7:27" ht="12.75" x14ac:dyDescent="0.2">
      <c r="G577" s="4"/>
      <c r="H577" s="12"/>
      <c r="I577" s="13"/>
      <c r="K577" s="17"/>
      <c r="L577" s="9"/>
      <c r="M577" s="12"/>
      <c r="P577" s="9"/>
      <c r="W577" s="13"/>
      <c r="X577" s="9"/>
      <c r="Y577" s="9"/>
      <c r="AA577" s="9"/>
    </row>
    <row r="578" spans="7:27" ht="12.75" x14ac:dyDescent="0.2">
      <c r="G578" s="4"/>
      <c r="H578" s="12"/>
      <c r="I578" s="13"/>
      <c r="K578" s="17"/>
      <c r="L578" s="9"/>
      <c r="M578" s="12"/>
      <c r="P578" s="9"/>
      <c r="W578" s="13"/>
      <c r="X578" s="9"/>
      <c r="Y578" s="9"/>
      <c r="AA578" s="9"/>
    </row>
    <row r="579" spans="7:27" ht="12.75" x14ac:dyDescent="0.2">
      <c r="G579" s="4"/>
      <c r="H579" s="12"/>
      <c r="I579" s="13"/>
      <c r="K579" s="17"/>
      <c r="L579" s="9"/>
      <c r="M579" s="12"/>
      <c r="P579" s="9"/>
      <c r="W579" s="13"/>
      <c r="X579" s="9"/>
      <c r="Y579" s="9"/>
      <c r="AA579" s="9"/>
    </row>
    <row r="580" spans="7:27" ht="12.75" x14ac:dyDescent="0.2">
      <c r="G580" s="4"/>
      <c r="H580" s="12"/>
      <c r="I580" s="13"/>
      <c r="K580" s="17"/>
      <c r="L580" s="9"/>
      <c r="M580" s="12"/>
      <c r="P580" s="9"/>
      <c r="W580" s="13"/>
      <c r="X580" s="9"/>
      <c r="Y580" s="9"/>
      <c r="AA580" s="9"/>
    </row>
    <row r="581" spans="7:27" ht="12.75" x14ac:dyDescent="0.2">
      <c r="G581" s="4"/>
      <c r="H581" s="12"/>
      <c r="I581" s="13"/>
      <c r="K581" s="17"/>
      <c r="L581" s="9"/>
      <c r="M581" s="12"/>
      <c r="P581" s="9"/>
      <c r="W581" s="13"/>
      <c r="X581" s="9"/>
      <c r="Y581" s="9"/>
      <c r="AA581" s="9"/>
    </row>
    <row r="582" spans="7:27" ht="12.75" x14ac:dyDescent="0.2">
      <c r="G582" s="4"/>
      <c r="H582" s="12"/>
      <c r="I582" s="13"/>
      <c r="K582" s="17"/>
      <c r="L582" s="9"/>
      <c r="M582" s="12"/>
      <c r="P582" s="9"/>
      <c r="W582" s="13"/>
      <c r="X582" s="9"/>
      <c r="Y582" s="9"/>
      <c r="AA582" s="9"/>
    </row>
    <row r="583" spans="7:27" ht="12.75" x14ac:dyDescent="0.2">
      <c r="G583" s="4"/>
      <c r="H583" s="12"/>
      <c r="I583" s="13"/>
      <c r="K583" s="17"/>
      <c r="L583" s="9"/>
      <c r="M583" s="12"/>
      <c r="P583" s="9"/>
      <c r="W583" s="13"/>
      <c r="X583" s="9"/>
      <c r="Y583" s="9"/>
      <c r="AA583" s="9"/>
    </row>
    <row r="584" spans="7:27" ht="12.75" x14ac:dyDescent="0.2">
      <c r="G584" s="4"/>
      <c r="H584" s="12"/>
      <c r="I584" s="13"/>
      <c r="K584" s="17"/>
      <c r="L584" s="9"/>
      <c r="M584" s="12"/>
      <c r="P584" s="9"/>
      <c r="W584" s="13"/>
      <c r="X584" s="9"/>
      <c r="Y584" s="9"/>
      <c r="AA584" s="9"/>
    </row>
    <row r="585" spans="7:27" ht="12.75" x14ac:dyDescent="0.2">
      <c r="G585" s="4"/>
      <c r="H585" s="12"/>
      <c r="I585" s="13"/>
      <c r="K585" s="17"/>
      <c r="L585" s="9"/>
      <c r="M585" s="12"/>
      <c r="P585" s="9"/>
      <c r="W585" s="13"/>
      <c r="X585" s="9"/>
      <c r="Y585" s="9"/>
      <c r="AA585" s="9"/>
    </row>
    <row r="586" spans="7:27" ht="12.75" x14ac:dyDescent="0.2">
      <c r="G586" s="4"/>
      <c r="H586" s="12"/>
      <c r="I586" s="13"/>
      <c r="K586" s="17"/>
      <c r="L586" s="9"/>
      <c r="M586" s="12"/>
      <c r="P586" s="9"/>
      <c r="W586" s="13"/>
      <c r="X586" s="9"/>
      <c r="Y586" s="9"/>
      <c r="AA586" s="9"/>
    </row>
    <row r="587" spans="7:27" ht="12.75" x14ac:dyDescent="0.2">
      <c r="G587" s="4"/>
      <c r="H587" s="12"/>
      <c r="I587" s="13"/>
      <c r="K587" s="17"/>
      <c r="L587" s="9"/>
      <c r="M587" s="12"/>
      <c r="P587" s="9"/>
      <c r="W587" s="13"/>
      <c r="X587" s="9"/>
      <c r="Y587" s="9"/>
      <c r="AA587" s="9"/>
    </row>
    <row r="588" spans="7:27" ht="12.75" x14ac:dyDescent="0.2">
      <c r="G588" s="4"/>
      <c r="H588" s="12"/>
      <c r="I588" s="13"/>
      <c r="K588" s="17"/>
      <c r="L588" s="9"/>
      <c r="M588" s="12"/>
      <c r="P588" s="9"/>
      <c r="W588" s="13"/>
      <c r="X588" s="9"/>
      <c r="Y588" s="9"/>
      <c r="AA588" s="9"/>
    </row>
    <row r="589" spans="7:27" ht="12.75" x14ac:dyDescent="0.2">
      <c r="G589" s="4"/>
      <c r="H589" s="12"/>
      <c r="I589" s="13"/>
      <c r="K589" s="17"/>
      <c r="L589" s="9"/>
      <c r="M589" s="12"/>
      <c r="P589" s="9"/>
      <c r="W589" s="13"/>
      <c r="X589" s="9"/>
      <c r="Y589" s="9"/>
      <c r="AA589" s="9"/>
    </row>
    <row r="590" spans="7:27" ht="12.75" x14ac:dyDescent="0.2">
      <c r="G590" s="4"/>
      <c r="H590" s="12"/>
      <c r="I590" s="13"/>
      <c r="K590" s="17"/>
      <c r="L590" s="9"/>
      <c r="M590" s="12"/>
      <c r="P590" s="9"/>
      <c r="W590" s="13"/>
      <c r="X590" s="9"/>
      <c r="Y590" s="9"/>
      <c r="AA590" s="9"/>
    </row>
    <row r="591" spans="7:27" ht="12.75" x14ac:dyDescent="0.2">
      <c r="G591" s="4"/>
      <c r="H591" s="12"/>
      <c r="I591" s="13"/>
      <c r="K591" s="17"/>
      <c r="L591" s="9"/>
      <c r="M591" s="12"/>
      <c r="P591" s="9"/>
      <c r="W591" s="13"/>
      <c r="X591" s="9"/>
      <c r="Y591" s="9"/>
      <c r="AA591" s="9"/>
    </row>
    <row r="592" spans="7:27" ht="12.75" x14ac:dyDescent="0.2">
      <c r="G592" s="4"/>
      <c r="H592" s="12"/>
      <c r="I592" s="13"/>
      <c r="K592" s="17"/>
      <c r="L592" s="9"/>
      <c r="M592" s="12"/>
      <c r="P592" s="9"/>
      <c r="W592" s="13"/>
      <c r="X592" s="9"/>
      <c r="Y592" s="9"/>
      <c r="AA592" s="9"/>
    </row>
    <row r="593" spans="7:27" ht="12.75" x14ac:dyDescent="0.2">
      <c r="G593" s="4"/>
      <c r="H593" s="12"/>
      <c r="I593" s="13"/>
      <c r="K593" s="17"/>
      <c r="L593" s="9"/>
      <c r="M593" s="12"/>
      <c r="P593" s="9"/>
      <c r="W593" s="13"/>
      <c r="X593" s="9"/>
      <c r="Y593" s="9"/>
      <c r="AA593" s="9"/>
    </row>
    <row r="594" spans="7:27" ht="12.75" x14ac:dyDescent="0.2">
      <c r="G594" s="4"/>
      <c r="H594" s="12"/>
      <c r="I594" s="13"/>
      <c r="K594" s="17"/>
      <c r="L594" s="9"/>
      <c r="M594" s="12"/>
      <c r="P594" s="9"/>
      <c r="W594" s="13"/>
      <c r="X594" s="9"/>
      <c r="Y594" s="9"/>
      <c r="AA594" s="9"/>
    </row>
    <row r="595" spans="7:27" ht="12.75" x14ac:dyDescent="0.2">
      <c r="G595" s="4"/>
      <c r="H595" s="12"/>
      <c r="I595" s="13"/>
      <c r="K595" s="17"/>
      <c r="L595" s="9"/>
      <c r="M595" s="12"/>
      <c r="P595" s="9"/>
      <c r="W595" s="13"/>
      <c r="X595" s="9"/>
      <c r="Y595" s="9"/>
      <c r="AA595" s="9"/>
    </row>
    <row r="596" spans="7:27" ht="12.75" x14ac:dyDescent="0.2">
      <c r="G596" s="4"/>
      <c r="H596" s="12"/>
      <c r="I596" s="13"/>
      <c r="K596" s="17"/>
      <c r="L596" s="9"/>
      <c r="M596" s="12"/>
      <c r="P596" s="9"/>
      <c r="W596" s="13"/>
      <c r="X596" s="9"/>
      <c r="Y596" s="9"/>
      <c r="AA596" s="9"/>
    </row>
    <row r="597" spans="7:27" ht="12.75" x14ac:dyDescent="0.2">
      <c r="G597" s="4"/>
      <c r="H597" s="12"/>
      <c r="I597" s="13"/>
      <c r="K597" s="17"/>
      <c r="L597" s="9"/>
      <c r="M597" s="12"/>
      <c r="P597" s="9"/>
      <c r="W597" s="13"/>
      <c r="X597" s="9"/>
      <c r="Y597" s="9"/>
      <c r="AA597" s="9"/>
    </row>
    <row r="598" spans="7:27" ht="12.75" x14ac:dyDescent="0.2">
      <c r="G598" s="4"/>
      <c r="H598" s="12"/>
      <c r="I598" s="13"/>
      <c r="K598" s="17"/>
      <c r="L598" s="9"/>
      <c r="M598" s="12"/>
      <c r="P598" s="9"/>
      <c r="W598" s="13"/>
      <c r="X598" s="9"/>
      <c r="Y598" s="9"/>
      <c r="AA598" s="9"/>
    </row>
    <row r="599" spans="7:27" ht="12.75" x14ac:dyDescent="0.2">
      <c r="G599" s="4"/>
      <c r="H599" s="12"/>
      <c r="I599" s="13"/>
      <c r="K599" s="17"/>
      <c r="L599" s="9"/>
      <c r="M599" s="12"/>
      <c r="P599" s="9"/>
      <c r="W599" s="13"/>
      <c r="X599" s="9"/>
      <c r="Y599" s="9"/>
      <c r="AA599" s="9"/>
    </row>
    <row r="600" spans="7:27" ht="12.75" x14ac:dyDescent="0.2">
      <c r="G600" s="4"/>
      <c r="H600" s="12"/>
      <c r="I600" s="13"/>
      <c r="K600" s="17"/>
      <c r="L600" s="9"/>
      <c r="M600" s="12"/>
      <c r="P600" s="9"/>
      <c r="W600" s="13"/>
      <c r="X600" s="9"/>
      <c r="Y600" s="9"/>
      <c r="AA600" s="9"/>
    </row>
    <row r="601" spans="7:27" ht="12.75" x14ac:dyDescent="0.2">
      <c r="G601" s="4"/>
      <c r="H601" s="12"/>
      <c r="I601" s="13"/>
      <c r="K601" s="17"/>
      <c r="L601" s="9"/>
      <c r="M601" s="12"/>
      <c r="P601" s="9"/>
      <c r="W601" s="13"/>
      <c r="X601" s="9"/>
      <c r="Y601" s="9"/>
      <c r="AA601" s="9"/>
    </row>
    <row r="602" spans="7:27" ht="12.75" x14ac:dyDescent="0.2">
      <c r="G602" s="4"/>
      <c r="H602" s="12"/>
      <c r="I602" s="13"/>
      <c r="K602" s="17"/>
      <c r="L602" s="9"/>
      <c r="M602" s="12"/>
      <c r="P602" s="9"/>
      <c r="W602" s="13"/>
      <c r="X602" s="9"/>
      <c r="Y602" s="9"/>
      <c r="AA602" s="9"/>
    </row>
    <row r="603" spans="7:27" ht="12.75" x14ac:dyDescent="0.2">
      <c r="G603" s="4"/>
      <c r="H603" s="12"/>
      <c r="I603" s="13"/>
      <c r="K603" s="17"/>
      <c r="L603" s="9"/>
      <c r="M603" s="12"/>
      <c r="P603" s="9"/>
      <c r="W603" s="13"/>
      <c r="X603" s="9"/>
      <c r="Y603" s="9"/>
      <c r="AA603" s="9"/>
    </row>
    <row r="604" spans="7:27" ht="12.75" x14ac:dyDescent="0.2">
      <c r="G604" s="4"/>
      <c r="H604" s="12"/>
      <c r="I604" s="13"/>
      <c r="K604" s="17"/>
      <c r="L604" s="9"/>
      <c r="M604" s="12"/>
      <c r="P604" s="9"/>
      <c r="W604" s="13"/>
      <c r="X604" s="9"/>
      <c r="Y604" s="9"/>
      <c r="AA604" s="9"/>
    </row>
    <row r="605" spans="7:27" ht="12.75" x14ac:dyDescent="0.2">
      <c r="G605" s="4"/>
      <c r="H605" s="12"/>
      <c r="I605" s="13"/>
      <c r="K605" s="17"/>
      <c r="L605" s="9"/>
      <c r="M605" s="12"/>
      <c r="P605" s="9"/>
      <c r="W605" s="13"/>
      <c r="X605" s="9"/>
      <c r="Y605" s="9"/>
      <c r="AA605" s="9"/>
    </row>
    <row r="606" spans="7:27" ht="12.75" x14ac:dyDescent="0.2">
      <c r="G606" s="4"/>
      <c r="H606" s="12"/>
      <c r="I606" s="13"/>
      <c r="K606" s="17"/>
      <c r="L606" s="9"/>
      <c r="M606" s="12"/>
      <c r="P606" s="9"/>
      <c r="W606" s="13"/>
      <c r="X606" s="9"/>
      <c r="Y606" s="9"/>
      <c r="AA606" s="9"/>
    </row>
    <row r="607" spans="7:27" ht="12.75" x14ac:dyDescent="0.2">
      <c r="G607" s="4"/>
      <c r="H607" s="12"/>
      <c r="I607" s="13"/>
      <c r="K607" s="17"/>
      <c r="L607" s="9"/>
      <c r="M607" s="12"/>
      <c r="P607" s="9"/>
      <c r="W607" s="13"/>
      <c r="X607" s="9"/>
      <c r="Y607" s="9"/>
      <c r="AA607" s="9"/>
    </row>
    <row r="608" spans="7:27" ht="12.75" x14ac:dyDescent="0.2">
      <c r="G608" s="4"/>
      <c r="H608" s="12"/>
      <c r="I608" s="13"/>
      <c r="K608" s="17"/>
      <c r="L608" s="9"/>
      <c r="M608" s="12"/>
      <c r="P608" s="9"/>
      <c r="W608" s="13"/>
      <c r="X608" s="9"/>
      <c r="Y608" s="9"/>
      <c r="AA608" s="9"/>
    </row>
    <row r="609" spans="7:27" ht="12.75" x14ac:dyDescent="0.2">
      <c r="G609" s="4"/>
      <c r="H609" s="12"/>
      <c r="I609" s="13"/>
      <c r="K609" s="17"/>
      <c r="L609" s="9"/>
      <c r="M609" s="12"/>
      <c r="P609" s="9"/>
      <c r="W609" s="13"/>
      <c r="X609" s="9"/>
      <c r="Y609" s="9"/>
      <c r="AA609" s="9"/>
    </row>
    <row r="610" spans="7:27" ht="12.75" x14ac:dyDescent="0.2">
      <c r="G610" s="4"/>
      <c r="H610" s="12"/>
      <c r="I610" s="13"/>
      <c r="K610" s="17"/>
      <c r="L610" s="9"/>
      <c r="M610" s="12"/>
      <c r="P610" s="9"/>
      <c r="W610" s="13"/>
      <c r="X610" s="9"/>
      <c r="Y610" s="9"/>
      <c r="AA610" s="9"/>
    </row>
    <row r="611" spans="7:27" ht="12.75" x14ac:dyDescent="0.2">
      <c r="G611" s="4"/>
      <c r="H611" s="12"/>
      <c r="I611" s="13"/>
      <c r="K611" s="17"/>
      <c r="L611" s="9"/>
      <c r="M611" s="12"/>
      <c r="P611" s="9"/>
      <c r="W611" s="13"/>
      <c r="X611" s="9"/>
      <c r="Y611" s="9"/>
      <c r="AA611" s="9"/>
    </row>
    <row r="612" spans="7:27" ht="12.75" x14ac:dyDescent="0.2">
      <c r="G612" s="4"/>
      <c r="H612" s="12"/>
      <c r="I612" s="13"/>
      <c r="K612" s="17"/>
      <c r="L612" s="9"/>
      <c r="M612" s="12"/>
      <c r="P612" s="9"/>
      <c r="W612" s="13"/>
      <c r="X612" s="9"/>
      <c r="Y612" s="9"/>
      <c r="AA612" s="9"/>
    </row>
    <row r="613" spans="7:27" ht="12.75" x14ac:dyDescent="0.2">
      <c r="G613" s="4"/>
      <c r="H613" s="12"/>
      <c r="I613" s="13"/>
      <c r="K613" s="17"/>
      <c r="L613" s="9"/>
      <c r="M613" s="12"/>
      <c r="P613" s="9"/>
      <c r="W613" s="13"/>
      <c r="X613" s="9"/>
      <c r="Y613" s="9"/>
      <c r="AA613" s="9"/>
    </row>
    <row r="614" spans="7:27" ht="12.75" x14ac:dyDescent="0.2">
      <c r="G614" s="4"/>
      <c r="H614" s="12"/>
      <c r="I614" s="13"/>
      <c r="K614" s="17"/>
      <c r="L614" s="9"/>
      <c r="M614" s="12"/>
      <c r="P614" s="9"/>
      <c r="W614" s="13"/>
      <c r="X614" s="9"/>
      <c r="Y614" s="9"/>
      <c r="AA614" s="9"/>
    </row>
    <row r="615" spans="7:27" ht="12.75" x14ac:dyDescent="0.2">
      <c r="G615" s="4"/>
      <c r="H615" s="12"/>
      <c r="I615" s="13"/>
      <c r="K615" s="17"/>
      <c r="L615" s="9"/>
      <c r="M615" s="12"/>
      <c r="P615" s="9"/>
      <c r="W615" s="13"/>
      <c r="X615" s="9"/>
      <c r="Y615" s="9"/>
      <c r="AA615" s="9"/>
    </row>
    <row r="616" spans="7:27" ht="12.75" x14ac:dyDescent="0.2">
      <c r="G616" s="4"/>
      <c r="H616" s="12"/>
      <c r="I616" s="13"/>
      <c r="K616" s="17"/>
      <c r="L616" s="9"/>
      <c r="M616" s="12"/>
      <c r="P616" s="9"/>
      <c r="W616" s="13"/>
      <c r="X616" s="9"/>
      <c r="Y616" s="9"/>
      <c r="AA616" s="9"/>
    </row>
    <row r="617" spans="7:27" ht="12.75" x14ac:dyDescent="0.2">
      <c r="G617" s="4"/>
      <c r="H617" s="12"/>
      <c r="I617" s="13"/>
      <c r="K617" s="17"/>
      <c r="L617" s="9"/>
      <c r="M617" s="12"/>
      <c r="P617" s="9"/>
      <c r="W617" s="13"/>
      <c r="X617" s="9"/>
      <c r="Y617" s="9"/>
      <c r="AA617" s="9"/>
    </row>
    <row r="618" spans="7:27" ht="12.75" x14ac:dyDescent="0.2">
      <c r="G618" s="4"/>
      <c r="H618" s="12"/>
      <c r="I618" s="13"/>
      <c r="K618" s="17"/>
      <c r="L618" s="9"/>
      <c r="M618" s="12"/>
      <c r="P618" s="9"/>
      <c r="W618" s="13"/>
      <c r="X618" s="9"/>
      <c r="Y618" s="9"/>
      <c r="AA618" s="9"/>
    </row>
    <row r="619" spans="7:27" ht="12.75" x14ac:dyDescent="0.2">
      <c r="G619" s="4"/>
      <c r="H619" s="12"/>
      <c r="I619" s="13"/>
      <c r="K619" s="17"/>
      <c r="L619" s="9"/>
      <c r="M619" s="12"/>
      <c r="P619" s="9"/>
      <c r="W619" s="13"/>
      <c r="X619" s="9"/>
      <c r="Y619" s="9"/>
      <c r="AA619" s="9"/>
    </row>
    <row r="620" spans="7:27" ht="12.75" x14ac:dyDescent="0.2">
      <c r="G620" s="4"/>
      <c r="H620" s="12"/>
      <c r="I620" s="13"/>
      <c r="K620" s="17"/>
      <c r="L620" s="9"/>
      <c r="M620" s="12"/>
      <c r="P620" s="9"/>
      <c r="W620" s="13"/>
      <c r="X620" s="9"/>
      <c r="Y620" s="9"/>
      <c r="AA620" s="9"/>
    </row>
    <row r="621" spans="7:27" ht="12.75" x14ac:dyDescent="0.2">
      <c r="G621" s="4"/>
      <c r="H621" s="12"/>
      <c r="I621" s="13"/>
      <c r="K621" s="17"/>
      <c r="L621" s="9"/>
      <c r="M621" s="12"/>
      <c r="P621" s="9"/>
      <c r="W621" s="13"/>
      <c r="X621" s="9"/>
      <c r="Y621" s="9"/>
      <c r="AA621" s="9"/>
    </row>
    <row r="622" spans="7:27" ht="12.75" x14ac:dyDescent="0.2">
      <c r="G622" s="4"/>
      <c r="H622" s="12"/>
      <c r="I622" s="13"/>
      <c r="K622" s="17"/>
      <c r="L622" s="9"/>
      <c r="M622" s="12"/>
      <c r="P622" s="9"/>
      <c r="W622" s="13"/>
      <c r="X622" s="9"/>
      <c r="Y622" s="9"/>
      <c r="AA622" s="9"/>
    </row>
    <row r="623" spans="7:27" ht="12.75" x14ac:dyDescent="0.2">
      <c r="G623" s="4"/>
      <c r="H623" s="12"/>
      <c r="I623" s="13"/>
      <c r="K623" s="17"/>
      <c r="L623" s="9"/>
      <c r="M623" s="12"/>
      <c r="P623" s="9"/>
      <c r="W623" s="13"/>
      <c r="X623" s="9"/>
      <c r="Y623" s="9"/>
      <c r="AA623" s="9"/>
    </row>
    <row r="624" spans="7:27" ht="12.75" x14ac:dyDescent="0.2">
      <c r="G624" s="4"/>
      <c r="H624" s="12"/>
      <c r="I624" s="13"/>
      <c r="K624" s="17"/>
      <c r="L624" s="9"/>
      <c r="M624" s="12"/>
      <c r="P624" s="9"/>
      <c r="W624" s="13"/>
      <c r="X624" s="9"/>
      <c r="Y624" s="9"/>
      <c r="AA624" s="9"/>
    </row>
    <row r="625" spans="7:27" ht="12.75" x14ac:dyDescent="0.2">
      <c r="G625" s="4"/>
      <c r="H625" s="12"/>
      <c r="I625" s="13"/>
      <c r="K625" s="17"/>
      <c r="L625" s="9"/>
      <c r="M625" s="12"/>
      <c r="P625" s="9"/>
      <c r="W625" s="13"/>
      <c r="X625" s="9"/>
      <c r="Y625" s="9"/>
      <c r="AA625" s="9"/>
    </row>
    <row r="626" spans="7:27" ht="12.75" x14ac:dyDescent="0.2">
      <c r="G626" s="4"/>
      <c r="H626" s="12"/>
      <c r="I626" s="13"/>
      <c r="K626" s="17"/>
      <c r="L626" s="9"/>
      <c r="M626" s="12"/>
      <c r="P626" s="9"/>
      <c r="W626" s="13"/>
      <c r="X626" s="9"/>
      <c r="Y626" s="9"/>
      <c r="AA626" s="9"/>
    </row>
    <row r="627" spans="7:27" ht="12.75" x14ac:dyDescent="0.2">
      <c r="G627" s="4"/>
      <c r="H627" s="12"/>
      <c r="I627" s="13"/>
      <c r="K627" s="17"/>
      <c r="L627" s="9"/>
      <c r="M627" s="12"/>
      <c r="P627" s="9"/>
      <c r="W627" s="13"/>
      <c r="X627" s="9"/>
      <c r="Y627" s="9"/>
      <c r="AA627" s="9"/>
    </row>
    <row r="628" spans="7:27" ht="12.75" x14ac:dyDescent="0.2">
      <c r="G628" s="4"/>
      <c r="H628" s="12"/>
      <c r="I628" s="13"/>
      <c r="K628" s="17"/>
      <c r="L628" s="9"/>
      <c r="M628" s="12"/>
      <c r="P628" s="9"/>
      <c r="W628" s="13"/>
      <c r="X628" s="9"/>
      <c r="Y628" s="9"/>
      <c r="AA628" s="9"/>
    </row>
    <row r="629" spans="7:27" ht="12.75" x14ac:dyDescent="0.2">
      <c r="G629" s="4"/>
      <c r="H629" s="12"/>
      <c r="I629" s="13"/>
      <c r="K629" s="17"/>
      <c r="L629" s="9"/>
      <c r="M629" s="12"/>
      <c r="P629" s="9"/>
      <c r="W629" s="13"/>
      <c r="X629" s="9"/>
      <c r="Y629" s="9"/>
      <c r="AA629" s="9"/>
    </row>
    <row r="630" spans="7:27" ht="12.75" x14ac:dyDescent="0.2">
      <c r="G630" s="4"/>
      <c r="H630" s="12"/>
      <c r="I630" s="13"/>
      <c r="K630" s="17"/>
      <c r="L630" s="9"/>
      <c r="M630" s="12"/>
      <c r="P630" s="9"/>
      <c r="W630" s="13"/>
      <c r="X630" s="9"/>
      <c r="Y630" s="9"/>
      <c r="AA630" s="9"/>
    </row>
    <row r="631" spans="7:27" ht="12.75" x14ac:dyDescent="0.2">
      <c r="G631" s="4"/>
      <c r="H631" s="12"/>
      <c r="I631" s="13"/>
      <c r="K631" s="17"/>
      <c r="L631" s="9"/>
      <c r="M631" s="12"/>
      <c r="P631" s="9"/>
      <c r="W631" s="13"/>
      <c r="X631" s="9"/>
      <c r="Y631" s="9"/>
      <c r="AA631" s="9"/>
    </row>
    <row r="632" spans="7:27" ht="12.75" x14ac:dyDescent="0.2">
      <c r="G632" s="4"/>
      <c r="H632" s="12"/>
      <c r="I632" s="13"/>
      <c r="K632" s="17"/>
      <c r="L632" s="9"/>
      <c r="M632" s="12"/>
      <c r="P632" s="9"/>
      <c r="W632" s="13"/>
      <c r="X632" s="9"/>
      <c r="Y632" s="9"/>
      <c r="AA632" s="9"/>
    </row>
    <row r="633" spans="7:27" ht="12.75" x14ac:dyDescent="0.2">
      <c r="G633" s="4"/>
      <c r="H633" s="12"/>
      <c r="I633" s="13"/>
      <c r="K633" s="17"/>
      <c r="L633" s="9"/>
      <c r="M633" s="12"/>
      <c r="P633" s="9"/>
      <c r="W633" s="13"/>
      <c r="X633" s="9"/>
      <c r="Y633" s="9"/>
      <c r="AA633" s="9"/>
    </row>
    <row r="634" spans="7:27" ht="12.75" x14ac:dyDescent="0.2">
      <c r="G634" s="4"/>
      <c r="H634" s="12"/>
      <c r="I634" s="13"/>
      <c r="K634" s="17"/>
      <c r="L634" s="9"/>
      <c r="M634" s="12"/>
      <c r="P634" s="9"/>
      <c r="W634" s="13"/>
      <c r="X634" s="9"/>
      <c r="Y634" s="9"/>
      <c r="AA634" s="9"/>
    </row>
    <row r="635" spans="7:27" ht="12.75" x14ac:dyDescent="0.2">
      <c r="G635" s="4"/>
      <c r="H635" s="12"/>
      <c r="I635" s="13"/>
      <c r="K635" s="17"/>
      <c r="L635" s="9"/>
      <c r="M635" s="12"/>
      <c r="P635" s="9"/>
      <c r="W635" s="13"/>
      <c r="X635" s="9"/>
      <c r="Y635" s="9"/>
      <c r="AA635" s="9"/>
    </row>
    <row r="636" spans="7:27" ht="12.75" x14ac:dyDescent="0.2">
      <c r="G636" s="4"/>
      <c r="H636" s="12"/>
      <c r="I636" s="13"/>
      <c r="K636" s="17"/>
      <c r="L636" s="9"/>
      <c r="M636" s="12"/>
      <c r="P636" s="9"/>
      <c r="W636" s="13"/>
      <c r="X636" s="9"/>
      <c r="Y636" s="9"/>
      <c r="AA636" s="9"/>
    </row>
    <row r="637" spans="7:27" ht="12.75" x14ac:dyDescent="0.2">
      <c r="G637" s="4"/>
      <c r="H637" s="12"/>
      <c r="I637" s="13"/>
      <c r="K637" s="17"/>
      <c r="L637" s="9"/>
      <c r="M637" s="12"/>
      <c r="P637" s="9"/>
      <c r="W637" s="13"/>
      <c r="X637" s="9"/>
      <c r="Y637" s="9"/>
      <c r="AA637" s="9"/>
    </row>
    <row r="638" spans="7:27" ht="12.75" x14ac:dyDescent="0.2">
      <c r="G638" s="4"/>
      <c r="H638" s="12"/>
      <c r="I638" s="13"/>
      <c r="K638" s="17"/>
      <c r="L638" s="9"/>
      <c r="M638" s="12"/>
      <c r="P638" s="9"/>
      <c r="W638" s="13"/>
      <c r="X638" s="9"/>
      <c r="Y638" s="9"/>
      <c r="AA638" s="9"/>
    </row>
    <row r="639" spans="7:27" ht="12.75" x14ac:dyDescent="0.2">
      <c r="G639" s="4"/>
      <c r="H639" s="12"/>
      <c r="I639" s="13"/>
      <c r="K639" s="17"/>
      <c r="L639" s="9"/>
      <c r="M639" s="12"/>
      <c r="P639" s="9"/>
      <c r="W639" s="13"/>
      <c r="X639" s="9"/>
      <c r="Y639" s="9"/>
      <c r="AA639" s="9"/>
    </row>
    <row r="640" spans="7:27" ht="12.75" x14ac:dyDescent="0.2">
      <c r="G640" s="4"/>
      <c r="H640" s="12"/>
      <c r="I640" s="13"/>
      <c r="K640" s="17"/>
      <c r="L640" s="9"/>
      <c r="M640" s="12"/>
      <c r="P640" s="9"/>
      <c r="W640" s="13"/>
      <c r="X640" s="9"/>
      <c r="Y640" s="9"/>
      <c r="AA640" s="9"/>
    </row>
    <row r="641" spans="7:27" ht="12.75" x14ac:dyDescent="0.2">
      <c r="G641" s="4"/>
      <c r="H641" s="12"/>
      <c r="I641" s="13"/>
      <c r="K641" s="17"/>
      <c r="L641" s="9"/>
      <c r="M641" s="12"/>
      <c r="P641" s="9"/>
      <c r="W641" s="13"/>
      <c r="X641" s="9"/>
      <c r="Y641" s="9"/>
      <c r="AA641" s="9"/>
    </row>
    <row r="642" spans="7:27" ht="12.75" x14ac:dyDescent="0.2">
      <c r="G642" s="4"/>
      <c r="H642" s="12"/>
      <c r="I642" s="13"/>
      <c r="K642" s="17"/>
      <c r="L642" s="9"/>
      <c r="M642" s="12"/>
      <c r="P642" s="9"/>
      <c r="W642" s="13"/>
      <c r="X642" s="9"/>
      <c r="Y642" s="9"/>
      <c r="AA642" s="9"/>
    </row>
    <row r="643" spans="7:27" ht="12.75" x14ac:dyDescent="0.2">
      <c r="G643" s="4"/>
      <c r="H643" s="12"/>
      <c r="I643" s="13"/>
      <c r="K643" s="17"/>
      <c r="L643" s="9"/>
      <c r="M643" s="12"/>
      <c r="P643" s="9"/>
      <c r="W643" s="13"/>
      <c r="X643" s="9"/>
      <c r="Y643" s="9"/>
      <c r="AA643" s="9"/>
    </row>
    <row r="644" spans="7:27" ht="12.75" x14ac:dyDescent="0.2">
      <c r="G644" s="4"/>
      <c r="H644" s="12"/>
      <c r="I644" s="13"/>
      <c r="K644" s="17"/>
      <c r="L644" s="9"/>
      <c r="M644" s="12"/>
      <c r="P644" s="9"/>
      <c r="W644" s="13"/>
      <c r="X644" s="9"/>
      <c r="Y644" s="9"/>
      <c r="AA644" s="9"/>
    </row>
    <row r="645" spans="7:27" ht="12.75" x14ac:dyDescent="0.2">
      <c r="G645" s="4"/>
      <c r="H645" s="12"/>
      <c r="I645" s="13"/>
      <c r="K645" s="17"/>
      <c r="L645" s="9"/>
      <c r="M645" s="12"/>
      <c r="P645" s="9"/>
      <c r="W645" s="13"/>
      <c r="X645" s="9"/>
      <c r="Y645" s="9"/>
      <c r="AA645" s="9"/>
    </row>
    <row r="646" spans="7:27" ht="12.75" x14ac:dyDescent="0.2">
      <c r="G646" s="4"/>
      <c r="H646" s="12"/>
      <c r="I646" s="13"/>
      <c r="K646" s="17"/>
      <c r="L646" s="9"/>
      <c r="M646" s="12"/>
      <c r="P646" s="9"/>
      <c r="W646" s="13"/>
      <c r="X646" s="9"/>
      <c r="Y646" s="9"/>
      <c r="AA646" s="9"/>
    </row>
    <row r="647" spans="7:27" ht="12.75" x14ac:dyDescent="0.2">
      <c r="G647" s="4"/>
      <c r="H647" s="12"/>
      <c r="I647" s="13"/>
      <c r="K647" s="17"/>
      <c r="L647" s="9"/>
      <c r="M647" s="12"/>
      <c r="P647" s="9"/>
      <c r="W647" s="13"/>
      <c r="X647" s="9"/>
      <c r="Y647" s="9"/>
      <c r="AA647" s="9"/>
    </row>
    <row r="648" spans="7:27" ht="12.75" x14ac:dyDescent="0.2">
      <c r="G648" s="4"/>
      <c r="H648" s="12"/>
      <c r="I648" s="13"/>
      <c r="K648" s="17"/>
      <c r="L648" s="9"/>
      <c r="M648" s="12"/>
      <c r="P648" s="9"/>
      <c r="W648" s="13"/>
      <c r="X648" s="9"/>
      <c r="Y648" s="9"/>
      <c r="AA648" s="9"/>
    </row>
    <row r="649" spans="7:27" ht="12.75" x14ac:dyDescent="0.2">
      <c r="G649" s="4"/>
      <c r="H649" s="12"/>
      <c r="I649" s="13"/>
      <c r="K649" s="17"/>
      <c r="L649" s="9"/>
      <c r="M649" s="12"/>
      <c r="P649" s="9"/>
      <c r="W649" s="13"/>
      <c r="X649" s="9"/>
      <c r="Y649" s="9"/>
      <c r="AA649" s="9"/>
    </row>
    <row r="650" spans="7:27" ht="12.75" x14ac:dyDescent="0.2">
      <c r="G650" s="4"/>
      <c r="H650" s="12"/>
      <c r="I650" s="13"/>
      <c r="K650" s="17"/>
      <c r="L650" s="9"/>
      <c r="M650" s="12"/>
      <c r="P650" s="9"/>
      <c r="W650" s="13"/>
      <c r="X650" s="9"/>
      <c r="Y650" s="9"/>
      <c r="AA650" s="9"/>
    </row>
    <row r="651" spans="7:27" ht="12.75" x14ac:dyDescent="0.2">
      <c r="G651" s="4"/>
      <c r="H651" s="12"/>
      <c r="I651" s="13"/>
      <c r="K651" s="17"/>
      <c r="L651" s="9"/>
      <c r="M651" s="12"/>
      <c r="P651" s="9"/>
      <c r="W651" s="13"/>
      <c r="X651" s="9"/>
      <c r="Y651" s="9"/>
      <c r="AA651" s="9"/>
    </row>
    <row r="652" spans="7:27" ht="12.75" x14ac:dyDescent="0.2">
      <c r="G652" s="4"/>
      <c r="H652" s="12"/>
      <c r="I652" s="13"/>
      <c r="K652" s="17"/>
      <c r="L652" s="9"/>
      <c r="M652" s="12"/>
      <c r="P652" s="9"/>
      <c r="W652" s="13"/>
      <c r="X652" s="9"/>
      <c r="Y652" s="9"/>
      <c r="AA652" s="9"/>
    </row>
    <row r="653" spans="7:27" ht="12.75" x14ac:dyDescent="0.2">
      <c r="G653" s="4"/>
      <c r="H653" s="12"/>
      <c r="I653" s="13"/>
      <c r="K653" s="17"/>
      <c r="L653" s="9"/>
      <c r="M653" s="12"/>
      <c r="P653" s="9"/>
      <c r="W653" s="13"/>
      <c r="X653" s="9"/>
      <c r="Y653" s="9"/>
      <c r="AA653" s="9"/>
    </row>
    <row r="654" spans="7:27" ht="12.75" x14ac:dyDescent="0.2">
      <c r="G654" s="4"/>
      <c r="H654" s="12"/>
      <c r="I654" s="13"/>
      <c r="K654" s="17"/>
      <c r="L654" s="9"/>
      <c r="M654" s="12"/>
      <c r="P654" s="9"/>
      <c r="W654" s="13"/>
      <c r="X654" s="9"/>
      <c r="Y654" s="9"/>
      <c r="AA654" s="9"/>
    </row>
    <row r="655" spans="7:27" ht="12.75" x14ac:dyDescent="0.2">
      <c r="G655" s="4"/>
      <c r="H655" s="12"/>
      <c r="I655" s="13"/>
      <c r="K655" s="17"/>
      <c r="L655" s="9"/>
      <c r="M655" s="12"/>
      <c r="P655" s="9"/>
      <c r="W655" s="13"/>
      <c r="X655" s="9"/>
      <c r="Y655" s="9"/>
      <c r="AA655" s="9"/>
    </row>
    <row r="656" spans="7:27" ht="12.75" x14ac:dyDescent="0.2">
      <c r="G656" s="4"/>
      <c r="H656" s="12"/>
      <c r="I656" s="13"/>
      <c r="K656" s="17"/>
      <c r="L656" s="9"/>
      <c r="M656" s="12"/>
      <c r="P656" s="9"/>
      <c r="W656" s="13"/>
      <c r="X656" s="9"/>
      <c r="Y656" s="9"/>
      <c r="AA656" s="9"/>
    </row>
    <row r="657" spans="7:27" ht="12.75" x14ac:dyDescent="0.2">
      <c r="G657" s="4"/>
      <c r="H657" s="12"/>
      <c r="I657" s="13"/>
      <c r="K657" s="17"/>
      <c r="L657" s="9"/>
      <c r="M657" s="12"/>
      <c r="P657" s="9"/>
      <c r="W657" s="13"/>
      <c r="X657" s="9"/>
      <c r="Y657" s="9"/>
      <c r="AA657" s="9"/>
    </row>
    <row r="658" spans="7:27" ht="12.75" x14ac:dyDescent="0.2">
      <c r="G658" s="4"/>
      <c r="H658" s="12"/>
      <c r="I658" s="13"/>
      <c r="K658" s="17"/>
      <c r="L658" s="9"/>
      <c r="M658" s="12"/>
      <c r="P658" s="9"/>
      <c r="W658" s="13"/>
      <c r="X658" s="9"/>
      <c r="Y658" s="9"/>
      <c r="AA658" s="9"/>
    </row>
    <row r="659" spans="7:27" ht="12.75" x14ac:dyDescent="0.2">
      <c r="G659" s="4"/>
      <c r="H659" s="12"/>
      <c r="I659" s="13"/>
      <c r="K659" s="17"/>
      <c r="L659" s="9"/>
      <c r="M659" s="12"/>
      <c r="P659" s="9"/>
      <c r="W659" s="13"/>
      <c r="X659" s="9"/>
      <c r="Y659" s="9"/>
      <c r="AA659" s="9"/>
    </row>
    <row r="660" spans="7:27" ht="12.75" x14ac:dyDescent="0.2">
      <c r="G660" s="4"/>
      <c r="H660" s="12"/>
      <c r="I660" s="13"/>
      <c r="K660" s="17"/>
      <c r="L660" s="9"/>
      <c r="M660" s="12"/>
      <c r="P660" s="9"/>
      <c r="W660" s="13"/>
      <c r="X660" s="9"/>
      <c r="Y660" s="9"/>
      <c r="AA660" s="9"/>
    </row>
    <row r="661" spans="7:27" ht="12.75" x14ac:dyDescent="0.2">
      <c r="G661" s="4"/>
      <c r="H661" s="12"/>
      <c r="I661" s="13"/>
      <c r="K661" s="17"/>
      <c r="L661" s="9"/>
      <c r="M661" s="12"/>
      <c r="P661" s="9"/>
      <c r="W661" s="13"/>
      <c r="X661" s="9"/>
      <c r="Y661" s="9"/>
      <c r="AA661" s="9"/>
    </row>
    <row r="662" spans="7:27" ht="12.75" x14ac:dyDescent="0.2">
      <c r="G662" s="4"/>
      <c r="H662" s="12"/>
      <c r="I662" s="13"/>
      <c r="K662" s="17"/>
      <c r="L662" s="9"/>
      <c r="M662" s="12"/>
      <c r="P662" s="9"/>
      <c r="W662" s="13"/>
      <c r="X662" s="9"/>
      <c r="Y662" s="9"/>
      <c r="AA662" s="9"/>
    </row>
    <row r="663" spans="7:27" ht="12.75" x14ac:dyDescent="0.2">
      <c r="G663" s="4"/>
      <c r="H663" s="12"/>
      <c r="I663" s="13"/>
      <c r="K663" s="17"/>
      <c r="L663" s="9"/>
      <c r="M663" s="12"/>
      <c r="P663" s="9"/>
      <c r="W663" s="13"/>
      <c r="X663" s="9"/>
      <c r="Y663" s="9"/>
      <c r="AA663" s="9"/>
    </row>
    <row r="664" spans="7:27" ht="12.75" x14ac:dyDescent="0.2">
      <c r="G664" s="4"/>
      <c r="H664" s="12"/>
      <c r="I664" s="13"/>
      <c r="K664" s="17"/>
      <c r="L664" s="9"/>
      <c r="M664" s="12"/>
      <c r="P664" s="9"/>
      <c r="W664" s="13"/>
      <c r="X664" s="9"/>
      <c r="Y664" s="9"/>
      <c r="AA664" s="9"/>
    </row>
    <row r="665" spans="7:27" ht="12.75" x14ac:dyDescent="0.2">
      <c r="G665" s="4"/>
      <c r="H665" s="12"/>
      <c r="I665" s="13"/>
      <c r="K665" s="17"/>
      <c r="L665" s="9"/>
      <c r="M665" s="12"/>
      <c r="P665" s="9"/>
      <c r="W665" s="13"/>
      <c r="X665" s="9"/>
      <c r="Y665" s="9"/>
      <c r="AA665" s="9"/>
    </row>
    <row r="666" spans="7:27" ht="12.75" x14ac:dyDescent="0.2">
      <c r="G666" s="4"/>
      <c r="H666" s="12"/>
      <c r="I666" s="13"/>
      <c r="K666" s="17"/>
      <c r="L666" s="9"/>
      <c r="M666" s="12"/>
      <c r="P666" s="9"/>
      <c r="W666" s="13"/>
      <c r="X666" s="9"/>
      <c r="Y666" s="9"/>
      <c r="AA666" s="9"/>
    </row>
    <row r="667" spans="7:27" ht="12.75" x14ac:dyDescent="0.2">
      <c r="G667" s="4"/>
      <c r="H667" s="12"/>
      <c r="I667" s="13"/>
      <c r="K667" s="17"/>
      <c r="L667" s="9"/>
      <c r="M667" s="12"/>
      <c r="P667" s="9"/>
      <c r="W667" s="13"/>
      <c r="X667" s="9"/>
      <c r="Y667" s="9"/>
      <c r="AA667" s="9"/>
    </row>
    <row r="668" spans="7:27" ht="12.75" x14ac:dyDescent="0.2">
      <c r="G668" s="4"/>
      <c r="H668" s="12"/>
      <c r="I668" s="13"/>
      <c r="K668" s="17"/>
      <c r="L668" s="9"/>
      <c r="M668" s="12"/>
      <c r="P668" s="9"/>
      <c r="W668" s="13"/>
      <c r="X668" s="9"/>
      <c r="Y668" s="9"/>
      <c r="AA668" s="9"/>
    </row>
    <row r="669" spans="7:27" ht="12.75" x14ac:dyDescent="0.2">
      <c r="G669" s="4"/>
      <c r="H669" s="12"/>
      <c r="I669" s="13"/>
      <c r="K669" s="17"/>
      <c r="L669" s="9"/>
      <c r="M669" s="12"/>
      <c r="P669" s="9"/>
      <c r="W669" s="13"/>
      <c r="X669" s="9"/>
      <c r="Y669" s="9"/>
      <c r="AA669" s="9"/>
    </row>
    <row r="670" spans="7:27" ht="12.75" x14ac:dyDescent="0.2">
      <c r="G670" s="4"/>
      <c r="H670" s="12"/>
      <c r="I670" s="13"/>
      <c r="K670" s="17"/>
      <c r="L670" s="9"/>
      <c r="M670" s="12"/>
      <c r="P670" s="9"/>
      <c r="W670" s="13"/>
      <c r="X670" s="9"/>
      <c r="Y670" s="9"/>
      <c r="AA670" s="9"/>
    </row>
    <row r="671" spans="7:27" ht="12.75" x14ac:dyDescent="0.2">
      <c r="G671" s="4"/>
      <c r="H671" s="12"/>
      <c r="I671" s="13"/>
      <c r="K671" s="17"/>
      <c r="L671" s="9"/>
      <c r="M671" s="12"/>
      <c r="P671" s="9"/>
      <c r="W671" s="13"/>
      <c r="X671" s="9"/>
      <c r="Y671" s="9"/>
      <c r="AA671" s="9"/>
    </row>
    <row r="672" spans="7:27" ht="12.75" x14ac:dyDescent="0.2">
      <c r="G672" s="4"/>
      <c r="H672" s="12"/>
      <c r="I672" s="13"/>
      <c r="K672" s="17"/>
      <c r="L672" s="9"/>
      <c r="M672" s="12"/>
      <c r="P672" s="9"/>
      <c r="W672" s="13"/>
      <c r="X672" s="9"/>
      <c r="Y672" s="9"/>
      <c r="AA672" s="9"/>
    </row>
    <row r="673" spans="7:27" ht="12.75" x14ac:dyDescent="0.2">
      <c r="G673" s="4"/>
      <c r="H673" s="12"/>
      <c r="I673" s="13"/>
      <c r="K673" s="17"/>
      <c r="L673" s="9"/>
      <c r="M673" s="12"/>
      <c r="P673" s="9"/>
      <c r="W673" s="13"/>
      <c r="X673" s="9"/>
      <c r="Y673" s="9"/>
      <c r="AA673" s="9"/>
    </row>
    <row r="674" spans="7:27" ht="12.75" x14ac:dyDescent="0.2">
      <c r="G674" s="4"/>
      <c r="H674" s="12"/>
      <c r="I674" s="13"/>
      <c r="K674" s="17"/>
      <c r="L674" s="9"/>
      <c r="M674" s="12"/>
      <c r="P674" s="9"/>
      <c r="W674" s="13"/>
      <c r="X674" s="9"/>
      <c r="Y674" s="9"/>
      <c r="AA674" s="9"/>
    </row>
    <row r="675" spans="7:27" ht="12.75" x14ac:dyDescent="0.2">
      <c r="G675" s="4"/>
      <c r="H675" s="12"/>
      <c r="I675" s="13"/>
      <c r="K675" s="17"/>
      <c r="L675" s="9"/>
      <c r="M675" s="12"/>
      <c r="P675" s="9"/>
      <c r="W675" s="13"/>
      <c r="X675" s="9"/>
      <c r="Y675" s="9"/>
      <c r="AA675" s="9"/>
    </row>
    <row r="676" spans="7:27" ht="12.75" x14ac:dyDescent="0.2">
      <c r="G676" s="4"/>
      <c r="H676" s="12"/>
      <c r="I676" s="13"/>
      <c r="K676" s="17"/>
      <c r="L676" s="9"/>
      <c r="M676" s="12"/>
      <c r="P676" s="9"/>
      <c r="W676" s="13"/>
      <c r="X676" s="9"/>
      <c r="Y676" s="9"/>
      <c r="AA676" s="9"/>
    </row>
    <row r="677" spans="7:27" ht="12.75" x14ac:dyDescent="0.2">
      <c r="G677" s="4"/>
      <c r="H677" s="12"/>
      <c r="I677" s="13"/>
      <c r="K677" s="17"/>
      <c r="L677" s="9"/>
      <c r="M677" s="12"/>
      <c r="P677" s="9"/>
      <c r="W677" s="13"/>
      <c r="X677" s="9"/>
      <c r="Y677" s="9"/>
      <c r="AA677" s="9"/>
    </row>
    <row r="678" spans="7:27" ht="12.75" x14ac:dyDescent="0.2">
      <c r="G678" s="4"/>
      <c r="H678" s="12"/>
      <c r="I678" s="13"/>
      <c r="K678" s="17"/>
      <c r="L678" s="9"/>
      <c r="M678" s="12"/>
      <c r="P678" s="9"/>
      <c r="W678" s="13"/>
      <c r="X678" s="9"/>
      <c r="Y678" s="9"/>
      <c r="AA678" s="9"/>
    </row>
    <row r="679" spans="7:27" ht="12.75" x14ac:dyDescent="0.2">
      <c r="G679" s="4"/>
      <c r="H679" s="12"/>
      <c r="I679" s="13"/>
      <c r="K679" s="17"/>
      <c r="L679" s="9"/>
      <c r="M679" s="12"/>
      <c r="P679" s="9"/>
      <c r="W679" s="13"/>
      <c r="X679" s="9"/>
      <c r="Y679" s="9"/>
      <c r="AA679" s="9"/>
    </row>
    <row r="680" spans="7:27" ht="12.75" x14ac:dyDescent="0.2">
      <c r="G680" s="4"/>
      <c r="H680" s="12"/>
      <c r="I680" s="13"/>
      <c r="K680" s="17"/>
      <c r="L680" s="9"/>
      <c r="M680" s="12"/>
      <c r="P680" s="9"/>
      <c r="W680" s="13"/>
      <c r="X680" s="9"/>
      <c r="Y680" s="9"/>
      <c r="AA680" s="9"/>
    </row>
    <row r="681" spans="7:27" ht="12.75" x14ac:dyDescent="0.2">
      <c r="G681" s="4"/>
      <c r="H681" s="12"/>
      <c r="I681" s="13"/>
      <c r="K681" s="17"/>
      <c r="L681" s="9"/>
      <c r="M681" s="12"/>
      <c r="P681" s="9"/>
      <c r="W681" s="13"/>
      <c r="X681" s="9"/>
      <c r="Y681" s="9"/>
      <c r="AA681" s="9"/>
    </row>
    <row r="682" spans="7:27" ht="12.75" x14ac:dyDescent="0.2">
      <c r="G682" s="4"/>
      <c r="H682" s="12"/>
      <c r="I682" s="13"/>
      <c r="K682" s="17"/>
      <c r="L682" s="9"/>
      <c r="M682" s="12"/>
      <c r="P682" s="9"/>
      <c r="W682" s="13"/>
      <c r="X682" s="9"/>
      <c r="Y682" s="9"/>
      <c r="AA682" s="9"/>
    </row>
    <row r="683" spans="7:27" ht="12.75" x14ac:dyDescent="0.2">
      <c r="G683" s="4"/>
      <c r="H683" s="12"/>
      <c r="I683" s="13"/>
      <c r="K683" s="17"/>
      <c r="L683" s="9"/>
      <c r="M683" s="12"/>
      <c r="P683" s="9"/>
      <c r="W683" s="13"/>
      <c r="X683" s="9"/>
      <c r="Y683" s="9"/>
      <c r="AA683" s="9"/>
    </row>
    <row r="684" spans="7:27" ht="12.75" x14ac:dyDescent="0.2">
      <c r="G684" s="4"/>
      <c r="H684" s="12"/>
      <c r="I684" s="13"/>
      <c r="K684" s="17"/>
      <c r="L684" s="9"/>
      <c r="M684" s="12"/>
      <c r="P684" s="9"/>
      <c r="W684" s="13"/>
      <c r="X684" s="9"/>
      <c r="Y684" s="9"/>
      <c r="AA684" s="9"/>
    </row>
    <row r="685" spans="7:27" ht="12.75" x14ac:dyDescent="0.2">
      <c r="G685" s="4"/>
      <c r="H685" s="12"/>
      <c r="I685" s="13"/>
      <c r="K685" s="17"/>
      <c r="L685" s="9"/>
      <c r="M685" s="12"/>
      <c r="P685" s="9"/>
      <c r="W685" s="13"/>
      <c r="X685" s="9"/>
      <c r="Y685" s="9"/>
      <c r="AA685" s="9"/>
    </row>
    <row r="686" spans="7:27" ht="12.75" x14ac:dyDescent="0.2">
      <c r="G686" s="4"/>
      <c r="H686" s="12"/>
      <c r="I686" s="13"/>
      <c r="K686" s="17"/>
      <c r="L686" s="9"/>
      <c r="M686" s="12"/>
      <c r="P686" s="9"/>
      <c r="W686" s="13"/>
      <c r="X686" s="9"/>
      <c r="Y686" s="9"/>
      <c r="AA686" s="9"/>
    </row>
    <row r="687" spans="7:27" ht="12.75" x14ac:dyDescent="0.2">
      <c r="G687" s="4"/>
      <c r="H687" s="12"/>
      <c r="I687" s="13"/>
      <c r="K687" s="17"/>
      <c r="L687" s="9"/>
      <c r="M687" s="12"/>
      <c r="P687" s="9"/>
      <c r="W687" s="13"/>
      <c r="X687" s="9"/>
      <c r="Y687" s="9"/>
      <c r="AA687" s="9"/>
    </row>
    <row r="688" spans="7:27" ht="12.75" x14ac:dyDescent="0.2">
      <c r="G688" s="4"/>
      <c r="H688" s="12"/>
      <c r="I688" s="13"/>
      <c r="K688" s="17"/>
      <c r="L688" s="9"/>
      <c r="M688" s="12"/>
      <c r="P688" s="9"/>
      <c r="W688" s="13"/>
      <c r="X688" s="9"/>
      <c r="Y688" s="9"/>
      <c r="AA688" s="9"/>
    </row>
    <row r="689" spans="7:27" ht="12.75" x14ac:dyDescent="0.2">
      <c r="G689" s="4"/>
      <c r="H689" s="12"/>
      <c r="I689" s="13"/>
      <c r="K689" s="17"/>
      <c r="L689" s="9"/>
      <c r="M689" s="12"/>
      <c r="P689" s="9"/>
      <c r="W689" s="13"/>
      <c r="X689" s="9"/>
      <c r="Y689" s="9"/>
      <c r="AA689" s="9"/>
    </row>
    <row r="690" spans="7:27" ht="12.75" x14ac:dyDescent="0.2">
      <c r="G690" s="4"/>
      <c r="H690" s="12"/>
      <c r="I690" s="13"/>
      <c r="K690" s="17"/>
      <c r="L690" s="9"/>
      <c r="M690" s="12"/>
      <c r="P690" s="9"/>
      <c r="W690" s="13"/>
      <c r="X690" s="9"/>
      <c r="Y690" s="9"/>
      <c r="AA690" s="9"/>
    </row>
    <row r="691" spans="7:27" ht="12.75" x14ac:dyDescent="0.2">
      <c r="G691" s="4"/>
      <c r="H691" s="12"/>
      <c r="I691" s="13"/>
      <c r="K691" s="17"/>
      <c r="L691" s="9"/>
      <c r="M691" s="12"/>
      <c r="P691" s="9"/>
      <c r="W691" s="13"/>
      <c r="X691" s="9"/>
      <c r="Y691" s="9"/>
      <c r="AA691" s="9"/>
    </row>
    <row r="692" spans="7:27" ht="12.75" x14ac:dyDescent="0.2">
      <c r="G692" s="4"/>
      <c r="H692" s="12"/>
      <c r="I692" s="13"/>
      <c r="K692" s="17"/>
      <c r="L692" s="9"/>
      <c r="M692" s="12"/>
      <c r="P692" s="9"/>
      <c r="W692" s="13"/>
      <c r="X692" s="9"/>
      <c r="Y692" s="9"/>
      <c r="AA692" s="9"/>
    </row>
    <row r="693" spans="7:27" ht="12.75" x14ac:dyDescent="0.2">
      <c r="G693" s="4"/>
      <c r="H693" s="12"/>
      <c r="I693" s="13"/>
      <c r="K693" s="17"/>
      <c r="L693" s="9"/>
      <c r="M693" s="12"/>
      <c r="P693" s="9"/>
      <c r="W693" s="13"/>
      <c r="X693" s="9"/>
      <c r="Y693" s="9"/>
      <c r="AA693" s="9"/>
    </row>
    <row r="694" spans="7:27" ht="12.75" x14ac:dyDescent="0.2">
      <c r="G694" s="4"/>
      <c r="H694" s="12"/>
      <c r="I694" s="13"/>
      <c r="K694" s="17"/>
      <c r="L694" s="9"/>
      <c r="M694" s="12"/>
      <c r="P694" s="9"/>
      <c r="W694" s="13"/>
      <c r="X694" s="9"/>
      <c r="Y694" s="9"/>
      <c r="AA694" s="9"/>
    </row>
    <row r="695" spans="7:27" ht="12.75" x14ac:dyDescent="0.2">
      <c r="G695" s="4"/>
      <c r="H695" s="12"/>
      <c r="I695" s="13"/>
      <c r="K695" s="17"/>
      <c r="L695" s="9"/>
      <c r="M695" s="12"/>
      <c r="P695" s="9"/>
      <c r="W695" s="13"/>
      <c r="X695" s="9"/>
      <c r="Y695" s="9"/>
      <c r="AA695" s="9"/>
    </row>
    <row r="696" spans="7:27" ht="12.75" x14ac:dyDescent="0.2">
      <c r="G696" s="4"/>
      <c r="H696" s="12"/>
      <c r="I696" s="13"/>
      <c r="K696" s="17"/>
      <c r="L696" s="9"/>
      <c r="M696" s="12"/>
      <c r="P696" s="9"/>
      <c r="W696" s="13"/>
      <c r="X696" s="9"/>
      <c r="Y696" s="9"/>
      <c r="AA696" s="9"/>
    </row>
    <row r="697" spans="7:27" ht="12.75" x14ac:dyDescent="0.2">
      <c r="G697" s="4"/>
      <c r="H697" s="12"/>
      <c r="I697" s="13"/>
      <c r="K697" s="17"/>
      <c r="L697" s="9"/>
      <c r="M697" s="12"/>
      <c r="P697" s="9"/>
      <c r="W697" s="13"/>
      <c r="X697" s="9"/>
      <c r="Y697" s="9"/>
      <c r="AA697" s="9"/>
    </row>
    <row r="698" spans="7:27" ht="12.75" x14ac:dyDescent="0.2">
      <c r="G698" s="4"/>
      <c r="H698" s="12"/>
      <c r="I698" s="13"/>
      <c r="K698" s="17"/>
      <c r="L698" s="9"/>
      <c r="M698" s="12"/>
      <c r="P698" s="9"/>
      <c r="W698" s="13"/>
      <c r="X698" s="9"/>
      <c r="Y698" s="9"/>
      <c r="AA698" s="9"/>
    </row>
    <row r="699" spans="7:27" ht="12.75" x14ac:dyDescent="0.2">
      <c r="G699" s="4"/>
      <c r="H699" s="12"/>
      <c r="I699" s="13"/>
      <c r="K699" s="17"/>
      <c r="L699" s="9"/>
      <c r="M699" s="12"/>
      <c r="P699" s="9"/>
      <c r="W699" s="13"/>
      <c r="X699" s="9"/>
      <c r="Y699" s="9"/>
      <c r="AA699" s="9"/>
    </row>
    <row r="700" spans="7:27" ht="12.75" x14ac:dyDescent="0.2">
      <c r="G700" s="4"/>
      <c r="H700" s="12"/>
      <c r="I700" s="13"/>
      <c r="K700" s="17"/>
      <c r="L700" s="9"/>
      <c r="M700" s="12"/>
      <c r="P700" s="9"/>
      <c r="W700" s="13"/>
      <c r="X700" s="9"/>
      <c r="Y700" s="9"/>
      <c r="AA700" s="9"/>
    </row>
    <row r="701" spans="7:27" ht="12.75" x14ac:dyDescent="0.2">
      <c r="G701" s="4"/>
      <c r="H701" s="12"/>
      <c r="I701" s="13"/>
      <c r="K701" s="17"/>
      <c r="L701" s="9"/>
      <c r="M701" s="12"/>
      <c r="P701" s="9"/>
      <c r="W701" s="13"/>
      <c r="X701" s="9"/>
      <c r="Y701" s="9"/>
      <c r="AA701" s="9"/>
    </row>
    <row r="702" spans="7:27" ht="12.75" x14ac:dyDescent="0.2">
      <c r="G702" s="4"/>
      <c r="H702" s="12"/>
      <c r="I702" s="13"/>
      <c r="K702" s="17"/>
      <c r="L702" s="9"/>
      <c r="M702" s="12"/>
      <c r="P702" s="9"/>
      <c r="W702" s="13"/>
      <c r="X702" s="9"/>
      <c r="Y702" s="9"/>
      <c r="AA702" s="9"/>
    </row>
    <row r="703" spans="7:27" ht="12.75" x14ac:dyDescent="0.2">
      <c r="G703" s="4"/>
      <c r="H703" s="12"/>
      <c r="I703" s="13"/>
      <c r="K703" s="17"/>
      <c r="L703" s="9"/>
      <c r="M703" s="12"/>
      <c r="P703" s="9"/>
      <c r="W703" s="13"/>
      <c r="X703" s="9"/>
      <c r="Y703" s="9"/>
      <c r="AA703" s="9"/>
    </row>
    <row r="704" spans="7:27" ht="12.75" x14ac:dyDescent="0.2">
      <c r="G704" s="4"/>
      <c r="H704" s="12"/>
      <c r="I704" s="13"/>
      <c r="K704" s="17"/>
      <c r="L704" s="9"/>
      <c r="M704" s="12"/>
      <c r="P704" s="9"/>
      <c r="W704" s="13"/>
      <c r="X704" s="9"/>
      <c r="Y704" s="9"/>
      <c r="AA704" s="9"/>
    </row>
    <row r="705" spans="7:27" ht="12.75" x14ac:dyDescent="0.2">
      <c r="G705" s="4"/>
      <c r="H705" s="12"/>
      <c r="I705" s="13"/>
      <c r="K705" s="17"/>
      <c r="L705" s="9"/>
      <c r="M705" s="12"/>
      <c r="P705" s="9"/>
      <c r="W705" s="13"/>
      <c r="X705" s="9"/>
      <c r="Y705" s="9"/>
      <c r="AA705" s="9"/>
    </row>
    <row r="706" spans="7:27" ht="12.75" x14ac:dyDescent="0.2">
      <c r="G706" s="4"/>
      <c r="H706" s="12"/>
      <c r="I706" s="13"/>
      <c r="K706" s="17"/>
      <c r="L706" s="9"/>
      <c r="M706" s="12"/>
      <c r="P706" s="9"/>
      <c r="W706" s="13"/>
      <c r="X706" s="9"/>
      <c r="Y706" s="9"/>
      <c r="AA706" s="9"/>
    </row>
    <row r="707" spans="7:27" ht="12.75" x14ac:dyDescent="0.2">
      <c r="G707" s="4"/>
      <c r="H707" s="12"/>
      <c r="I707" s="13"/>
      <c r="K707" s="17"/>
      <c r="L707" s="9"/>
      <c r="M707" s="12"/>
      <c r="P707" s="9"/>
      <c r="W707" s="13"/>
      <c r="X707" s="9"/>
      <c r="Y707" s="9"/>
      <c r="AA707" s="9"/>
    </row>
    <row r="708" spans="7:27" ht="12.75" x14ac:dyDescent="0.2">
      <c r="G708" s="4"/>
      <c r="H708" s="12"/>
      <c r="I708" s="13"/>
      <c r="K708" s="17"/>
      <c r="L708" s="9"/>
      <c r="M708" s="12"/>
      <c r="P708" s="9"/>
      <c r="W708" s="13"/>
      <c r="X708" s="9"/>
      <c r="Y708" s="9"/>
      <c r="AA708" s="9"/>
    </row>
    <row r="709" spans="7:27" ht="12.75" x14ac:dyDescent="0.2">
      <c r="G709" s="4"/>
      <c r="H709" s="12"/>
      <c r="I709" s="13"/>
      <c r="K709" s="17"/>
      <c r="L709" s="9"/>
      <c r="M709" s="12"/>
      <c r="P709" s="9"/>
      <c r="W709" s="13"/>
      <c r="X709" s="9"/>
      <c r="Y709" s="9"/>
      <c r="AA709" s="9"/>
    </row>
    <row r="710" spans="7:27" ht="12.75" x14ac:dyDescent="0.2">
      <c r="G710" s="4"/>
      <c r="H710" s="12"/>
      <c r="I710" s="13"/>
      <c r="K710" s="17"/>
      <c r="L710" s="9"/>
      <c r="M710" s="12"/>
      <c r="P710" s="9"/>
      <c r="W710" s="13"/>
      <c r="X710" s="9"/>
      <c r="Y710" s="9"/>
      <c r="AA710" s="9"/>
    </row>
    <row r="711" spans="7:27" ht="12.75" x14ac:dyDescent="0.2">
      <c r="G711" s="4"/>
      <c r="H711" s="12"/>
      <c r="I711" s="13"/>
      <c r="K711" s="17"/>
      <c r="L711" s="9"/>
      <c r="M711" s="12"/>
      <c r="P711" s="9"/>
      <c r="W711" s="13"/>
      <c r="X711" s="9"/>
      <c r="Y711" s="9"/>
      <c r="AA711" s="9"/>
    </row>
    <row r="712" spans="7:27" ht="12.75" x14ac:dyDescent="0.2">
      <c r="G712" s="4"/>
      <c r="H712" s="12"/>
      <c r="I712" s="13"/>
      <c r="K712" s="17"/>
      <c r="L712" s="9"/>
      <c r="M712" s="12"/>
      <c r="P712" s="9"/>
      <c r="W712" s="13"/>
      <c r="X712" s="9"/>
      <c r="Y712" s="9"/>
      <c r="AA712" s="9"/>
    </row>
    <row r="713" spans="7:27" ht="12.75" x14ac:dyDescent="0.2">
      <c r="G713" s="4"/>
      <c r="H713" s="12"/>
      <c r="I713" s="13"/>
      <c r="K713" s="17"/>
      <c r="L713" s="9"/>
      <c r="M713" s="12"/>
      <c r="P713" s="9"/>
      <c r="W713" s="13"/>
      <c r="X713" s="9"/>
      <c r="Y713" s="9"/>
      <c r="AA713" s="9"/>
    </row>
    <row r="714" spans="7:27" ht="12.75" x14ac:dyDescent="0.2">
      <c r="G714" s="4"/>
      <c r="H714" s="12"/>
      <c r="I714" s="13"/>
      <c r="K714" s="17"/>
      <c r="L714" s="9"/>
      <c r="M714" s="12"/>
      <c r="P714" s="9"/>
      <c r="W714" s="13"/>
      <c r="X714" s="9"/>
      <c r="Y714" s="9"/>
      <c r="AA714" s="9"/>
    </row>
    <row r="715" spans="7:27" ht="12.75" x14ac:dyDescent="0.2">
      <c r="G715" s="4"/>
      <c r="H715" s="12"/>
      <c r="I715" s="13"/>
      <c r="K715" s="17"/>
      <c r="L715" s="9"/>
      <c r="M715" s="12"/>
      <c r="P715" s="9"/>
      <c r="W715" s="13"/>
      <c r="X715" s="9"/>
      <c r="Y715" s="9"/>
      <c r="AA715" s="9"/>
    </row>
    <row r="716" spans="7:27" ht="12.75" x14ac:dyDescent="0.2">
      <c r="G716" s="4"/>
      <c r="H716" s="12"/>
      <c r="I716" s="13"/>
      <c r="K716" s="17"/>
      <c r="L716" s="9"/>
      <c r="M716" s="12"/>
      <c r="P716" s="9"/>
      <c r="W716" s="13"/>
      <c r="X716" s="9"/>
      <c r="Y716" s="9"/>
      <c r="AA716" s="9"/>
    </row>
    <row r="717" spans="7:27" ht="12.75" x14ac:dyDescent="0.2">
      <c r="G717" s="4"/>
      <c r="H717" s="12"/>
      <c r="I717" s="13"/>
      <c r="K717" s="17"/>
      <c r="L717" s="9"/>
      <c r="M717" s="12"/>
      <c r="P717" s="9"/>
      <c r="W717" s="13"/>
      <c r="X717" s="9"/>
      <c r="Y717" s="9"/>
      <c r="AA717" s="9"/>
    </row>
    <row r="718" spans="7:27" ht="12.75" x14ac:dyDescent="0.2">
      <c r="G718" s="4"/>
      <c r="H718" s="12"/>
      <c r="I718" s="13"/>
      <c r="K718" s="17"/>
      <c r="L718" s="9"/>
      <c r="M718" s="12"/>
      <c r="P718" s="9"/>
      <c r="W718" s="13"/>
      <c r="X718" s="9"/>
      <c r="Y718" s="9"/>
      <c r="AA718" s="9"/>
    </row>
    <row r="719" spans="7:27" ht="12.75" x14ac:dyDescent="0.2">
      <c r="G719" s="4"/>
      <c r="H719" s="12"/>
      <c r="I719" s="13"/>
      <c r="K719" s="17"/>
      <c r="L719" s="9"/>
      <c r="M719" s="12"/>
      <c r="P719" s="9"/>
      <c r="W719" s="13"/>
      <c r="X719" s="9"/>
      <c r="Y719" s="9"/>
      <c r="AA719" s="9"/>
    </row>
    <row r="720" spans="7:27" ht="12.75" x14ac:dyDescent="0.2">
      <c r="G720" s="4"/>
      <c r="H720" s="12"/>
      <c r="I720" s="13"/>
      <c r="K720" s="17"/>
      <c r="L720" s="9"/>
      <c r="M720" s="12"/>
      <c r="P720" s="9"/>
      <c r="W720" s="13"/>
      <c r="X720" s="9"/>
      <c r="Y720" s="9"/>
      <c r="AA720" s="9"/>
    </row>
    <row r="721" spans="7:27" ht="12.75" x14ac:dyDescent="0.2">
      <c r="G721" s="4"/>
      <c r="H721" s="12"/>
      <c r="I721" s="13"/>
      <c r="K721" s="17"/>
      <c r="L721" s="9"/>
      <c r="M721" s="12"/>
      <c r="P721" s="9"/>
      <c r="W721" s="13"/>
      <c r="X721" s="9"/>
      <c r="Y721" s="9"/>
      <c r="AA721" s="9"/>
    </row>
    <row r="722" spans="7:27" ht="12.75" x14ac:dyDescent="0.2">
      <c r="G722" s="4"/>
      <c r="H722" s="12"/>
      <c r="I722" s="13"/>
      <c r="K722" s="17"/>
      <c r="L722" s="9"/>
      <c r="M722" s="12"/>
      <c r="P722" s="9"/>
      <c r="W722" s="13"/>
      <c r="X722" s="9"/>
      <c r="Y722" s="9"/>
      <c r="AA722" s="9"/>
    </row>
    <row r="723" spans="7:27" ht="12.75" x14ac:dyDescent="0.2">
      <c r="G723" s="4"/>
      <c r="H723" s="12"/>
      <c r="I723" s="13"/>
      <c r="K723" s="17"/>
      <c r="L723" s="9"/>
      <c r="M723" s="12"/>
      <c r="P723" s="9"/>
      <c r="W723" s="13"/>
      <c r="X723" s="9"/>
      <c r="Y723" s="9"/>
      <c r="AA723" s="9"/>
    </row>
    <row r="724" spans="7:27" ht="12.75" x14ac:dyDescent="0.2">
      <c r="G724" s="4"/>
      <c r="H724" s="12"/>
      <c r="I724" s="13"/>
      <c r="K724" s="17"/>
      <c r="L724" s="9"/>
      <c r="M724" s="12"/>
      <c r="P724" s="9"/>
      <c r="W724" s="13"/>
      <c r="X724" s="9"/>
      <c r="Y724" s="9"/>
      <c r="AA724" s="9"/>
    </row>
    <row r="725" spans="7:27" ht="12.75" x14ac:dyDescent="0.2">
      <c r="G725" s="4"/>
      <c r="H725" s="12"/>
      <c r="I725" s="13"/>
      <c r="K725" s="17"/>
      <c r="L725" s="9"/>
      <c r="M725" s="12"/>
      <c r="P725" s="9"/>
      <c r="W725" s="13"/>
      <c r="X725" s="9"/>
      <c r="Y725" s="9"/>
      <c r="AA725" s="9"/>
    </row>
    <row r="726" spans="7:27" ht="12.75" x14ac:dyDescent="0.2">
      <c r="G726" s="4"/>
      <c r="H726" s="12"/>
      <c r="I726" s="13"/>
      <c r="K726" s="17"/>
      <c r="L726" s="9"/>
      <c r="M726" s="12"/>
      <c r="P726" s="9"/>
      <c r="W726" s="13"/>
      <c r="X726" s="9"/>
      <c r="Y726" s="9"/>
      <c r="AA726" s="9"/>
    </row>
    <row r="727" spans="7:27" ht="12.75" x14ac:dyDescent="0.2">
      <c r="G727" s="4"/>
      <c r="H727" s="12"/>
      <c r="I727" s="13"/>
      <c r="K727" s="17"/>
      <c r="L727" s="9"/>
      <c r="M727" s="12"/>
      <c r="P727" s="9"/>
      <c r="W727" s="13"/>
      <c r="X727" s="9"/>
      <c r="Y727" s="9"/>
      <c r="AA727" s="9"/>
    </row>
    <row r="728" spans="7:27" ht="12.75" x14ac:dyDescent="0.2">
      <c r="G728" s="4"/>
      <c r="H728" s="12"/>
      <c r="I728" s="13"/>
      <c r="K728" s="17"/>
      <c r="L728" s="9"/>
      <c r="M728" s="12"/>
      <c r="P728" s="9"/>
      <c r="W728" s="13"/>
      <c r="X728" s="9"/>
      <c r="Y728" s="9"/>
      <c r="AA728" s="9"/>
    </row>
    <row r="729" spans="7:27" ht="12.75" x14ac:dyDescent="0.2">
      <c r="G729" s="4"/>
      <c r="H729" s="12"/>
      <c r="I729" s="13"/>
      <c r="K729" s="17"/>
      <c r="L729" s="9"/>
      <c r="M729" s="12"/>
      <c r="P729" s="9"/>
      <c r="W729" s="13"/>
      <c r="X729" s="9"/>
      <c r="Y729" s="9"/>
      <c r="AA729" s="9"/>
    </row>
    <row r="730" spans="7:27" ht="12.75" x14ac:dyDescent="0.2">
      <c r="G730" s="4"/>
      <c r="H730" s="12"/>
      <c r="I730" s="13"/>
      <c r="K730" s="17"/>
      <c r="L730" s="9"/>
      <c r="M730" s="12"/>
      <c r="P730" s="9"/>
      <c r="W730" s="13"/>
      <c r="X730" s="9"/>
      <c r="Y730" s="9"/>
      <c r="AA730" s="9"/>
    </row>
    <row r="731" spans="7:27" ht="12.75" x14ac:dyDescent="0.2">
      <c r="G731" s="4"/>
      <c r="H731" s="12"/>
      <c r="I731" s="13"/>
      <c r="K731" s="17"/>
      <c r="L731" s="9"/>
      <c r="M731" s="12"/>
      <c r="P731" s="9"/>
      <c r="W731" s="13"/>
      <c r="X731" s="9"/>
      <c r="Y731" s="9"/>
      <c r="AA731" s="9"/>
    </row>
    <row r="732" spans="7:27" ht="12.75" x14ac:dyDescent="0.2">
      <c r="G732" s="4"/>
      <c r="H732" s="12"/>
      <c r="I732" s="13"/>
      <c r="K732" s="17"/>
      <c r="L732" s="9"/>
      <c r="M732" s="12"/>
      <c r="P732" s="9"/>
      <c r="W732" s="13"/>
      <c r="X732" s="9"/>
      <c r="Y732" s="9"/>
      <c r="AA732" s="9"/>
    </row>
    <row r="733" spans="7:27" ht="12.75" x14ac:dyDescent="0.2">
      <c r="G733" s="4"/>
      <c r="H733" s="12"/>
      <c r="I733" s="13"/>
      <c r="K733" s="17"/>
      <c r="L733" s="9"/>
      <c r="M733" s="12"/>
      <c r="P733" s="9"/>
      <c r="W733" s="13"/>
      <c r="X733" s="9"/>
      <c r="Y733" s="9"/>
      <c r="AA733" s="9"/>
    </row>
    <row r="734" spans="7:27" ht="12.75" x14ac:dyDescent="0.2">
      <c r="G734" s="4"/>
      <c r="H734" s="12"/>
      <c r="I734" s="13"/>
      <c r="K734" s="17"/>
      <c r="L734" s="9"/>
      <c r="M734" s="12"/>
      <c r="P734" s="9"/>
      <c r="W734" s="13"/>
      <c r="X734" s="9"/>
      <c r="Y734" s="9"/>
      <c r="AA734" s="9"/>
    </row>
    <row r="735" spans="7:27" ht="12.75" x14ac:dyDescent="0.2">
      <c r="G735" s="4"/>
      <c r="H735" s="12"/>
      <c r="I735" s="13"/>
      <c r="K735" s="17"/>
      <c r="L735" s="9"/>
      <c r="M735" s="12"/>
      <c r="P735" s="9"/>
      <c r="W735" s="13"/>
      <c r="X735" s="9"/>
      <c r="Y735" s="9"/>
      <c r="AA735" s="9"/>
    </row>
    <row r="736" spans="7:27" ht="12.75" x14ac:dyDescent="0.2">
      <c r="G736" s="4"/>
      <c r="H736" s="12"/>
      <c r="I736" s="13"/>
      <c r="K736" s="17"/>
      <c r="L736" s="9"/>
      <c r="M736" s="12"/>
      <c r="P736" s="9"/>
      <c r="W736" s="13"/>
      <c r="X736" s="9"/>
      <c r="Y736" s="9"/>
      <c r="AA736" s="9"/>
    </row>
    <row r="737" spans="7:27" ht="12.75" x14ac:dyDescent="0.2">
      <c r="G737" s="4"/>
      <c r="H737" s="12"/>
      <c r="I737" s="13"/>
      <c r="K737" s="17"/>
      <c r="L737" s="9"/>
      <c r="M737" s="12"/>
      <c r="P737" s="9"/>
      <c r="W737" s="13"/>
      <c r="X737" s="9"/>
      <c r="Y737" s="9"/>
      <c r="AA737" s="9"/>
    </row>
    <row r="738" spans="7:27" ht="12.75" x14ac:dyDescent="0.2">
      <c r="G738" s="4"/>
      <c r="H738" s="12"/>
      <c r="I738" s="13"/>
      <c r="K738" s="17"/>
      <c r="L738" s="9"/>
      <c r="M738" s="12"/>
      <c r="P738" s="9"/>
      <c r="W738" s="13"/>
      <c r="X738" s="9"/>
      <c r="Y738" s="9"/>
      <c r="AA738" s="9"/>
    </row>
    <row r="739" spans="7:27" ht="12.75" x14ac:dyDescent="0.2">
      <c r="G739" s="4"/>
      <c r="H739" s="12"/>
      <c r="I739" s="13"/>
      <c r="K739" s="17"/>
      <c r="L739" s="9"/>
      <c r="M739" s="12"/>
      <c r="P739" s="9"/>
      <c r="W739" s="13"/>
      <c r="X739" s="9"/>
      <c r="Y739" s="9"/>
      <c r="AA739" s="9"/>
    </row>
    <row r="740" spans="7:27" ht="12.75" x14ac:dyDescent="0.2">
      <c r="G740" s="4"/>
      <c r="H740" s="12"/>
      <c r="I740" s="13"/>
      <c r="K740" s="17"/>
      <c r="L740" s="9"/>
      <c r="M740" s="12"/>
      <c r="P740" s="9"/>
      <c r="W740" s="13"/>
      <c r="X740" s="9"/>
      <c r="Y740" s="9"/>
      <c r="AA740" s="9"/>
    </row>
    <row r="741" spans="7:27" ht="12.75" x14ac:dyDescent="0.2">
      <c r="G741" s="4"/>
      <c r="H741" s="12"/>
      <c r="I741" s="13"/>
      <c r="K741" s="17"/>
      <c r="L741" s="9"/>
      <c r="M741" s="12"/>
      <c r="P741" s="9"/>
      <c r="W741" s="13"/>
      <c r="X741" s="9"/>
      <c r="Y741" s="9"/>
      <c r="AA741" s="9"/>
    </row>
    <row r="742" spans="7:27" ht="12.75" x14ac:dyDescent="0.2">
      <c r="G742" s="4"/>
      <c r="H742" s="12"/>
      <c r="I742" s="13"/>
      <c r="K742" s="17"/>
      <c r="L742" s="9"/>
      <c r="M742" s="12"/>
      <c r="P742" s="9"/>
      <c r="W742" s="13"/>
      <c r="X742" s="9"/>
      <c r="Y742" s="9"/>
      <c r="AA742" s="9"/>
    </row>
    <row r="743" spans="7:27" ht="12.75" x14ac:dyDescent="0.2">
      <c r="G743" s="4"/>
      <c r="H743" s="12"/>
      <c r="I743" s="13"/>
      <c r="K743" s="17"/>
      <c r="L743" s="9"/>
      <c r="M743" s="12"/>
      <c r="P743" s="9"/>
      <c r="W743" s="13"/>
      <c r="X743" s="9"/>
      <c r="Y743" s="9"/>
      <c r="AA743" s="9"/>
    </row>
    <row r="744" spans="7:27" ht="12.75" x14ac:dyDescent="0.2">
      <c r="G744" s="4"/>
      <c r="H744" s="12"/>
      <c r="I744" s="13"/>
      <c r="K744" s="17"/>
      <c r="L744" s="9"/>
      <c r="M744" s="12"/>
      <c r="P744" s="9"/>
      <c r="W744" s="13"/>
      <c r="X744" s="9"/>
      <c r="Y744" s="9"/>
      <c r="AA744" s="9"/>
    </row>
    <row r="745" spans="7:27" ht="12.75" x14ac:dyDescent="0.2">
      <c r="G745" s="4"/>
      <c r="H745" s="12"/>
      <c r="I745" s="13"/>
      <c r="K745" s="17"/>
      <c r="L745" s="9"/>
      <c r="M745" s="12"/>
      <c r="P745" s="9"/>
      <c r="W745" s="13"/>
      <c r="X745" s="9"/>
      <c r="Y745" s="9"/>
      <c r="AA745" s="9"/>
    </row>
    <row r="746" spans="7:27" ht="12.75" x14ac:dyDescent="0.2">
      <c r="G746" s="4"/>
      <c r="H746" s="12"/>
      <c r="I746" s="13"/>
      <c r="K746" s="17"/>
      <c r="L746" s="9"/>
      <c r="M746" s="12"/>
      <c r="P746" s="9"/>
      <c r="W746" s="13"/>
      <c r="X746" s="9"/>
      <c r="Y746" s="9"/>
      <c r="AA746" s="9"/>
    </row>
    <row r="747" spans="7:27" ht="12.75" x14ac:dyDescent="0.2">
      <c r="G747" s="4"/>
      <c r="H747" s="12"/>
      <c r="I747" s="13"/>
      <c r="K747" s="17"/>
      <c r="L747" s="9"/>
      <c r="M747" s="12"/>
      <c r="P747" s="9"/>
      <c r="W747" s="13"/>
      <c r="X747" s="9"/>
      <c r="Y747" s="9"/>
      <c r="AA747" s="9"/>
    </row>
    <row r="748" spans="7:27" ht="12.75" x14ac:dyDescent="0.2">
      <c r="G748" s="4"/>
      <c r="H748" s="12"/>
      <c r="I748" s="13"/>
      <c r="K748" s="17"/>
      <c r="L748" s="9"/>
      <c r="M748" s="12"/>
      <c r="P748" s="9"/>
      <c r="W748" s="13"/>
      <c r="X748" s="9"/>
      <c r="Y748" s="9"/>
      <c r="AA748" s="9"/>
    </row>
    <row r="749" spans="7:27" ht="12.75" x14ac:dyDescent="0.2">
      <c r="G749" s="4"/>
      <c r="H749" s="12"/>
      <c r="I749" s="13"/>
      <c r="K749" s="17"/>
      <c r="L749" s="9"/>
      <c r="M749" s="12"/>
      <c r="P749" s="9"/>
      <c r="W749" s="13"/>
      <c r="X749" s="9"/>
      <c r="Y749" s="9"/>
      <c r="AA749" s="9"/>
    </row>
    <row r="750" spans="7:27" ht="12.75" x14ac:dyDescent="0.2">
      <c r="G750" s="4"/>
      <c r="H750" s="12"/>
      <c r="I750" s="13"/>
      <c r="K750" s="17"/>
      <c r="L750" s="9"/>
      <c r="M750" s="12"/>
      <c r="P750" s="9"/>
      <c r="W750" s="13"/>
      <c r="X750" s="9"/>
      <c r="Y750" s="9"/>
      <c r="AA750" s="9"/>
    </row>
    <row r="751" spans="7:27" ht="12.75" x14ac:dyDescent="0.2">
      <c r="G751" s="4"/>
      <c r="H751" s="12"/>
      <c r="I751" s="13"/>
      <c r="K751" s="17"/>
      <c r="L751" s="9"/>
      <c r="M751" s="12"/>
      <c r="P751" s="9"/>
      <c r="W751" s="13"/>
      <c r="X751" s="9"/>
      <c r="Y751" s="9"/>
      <c r="AA751" s="9"/>
    </row>
    <row r="752" spans="7:27" ht="12.75" x14ac:dyDescent="0.2">
      <c r="G752" s="4"/>
      <c r="H752" s="12"/>
      <c r="I752" s="13"/>
      <c r="K752" s="17"/>
      <c r="L752" s="9"/>
      <c r="M752" s="12"/>
      <c r="P752" s="9"/>
      <c r="W752" s="13"/>
      <c r="X752" s="9"/>
      <c r="Y752" s="9"/>
      <c r="AA752" s="9"/>
    </row>
    <row r="753" spans="7:27" ht="12.75" x14ac:dyDescent="0.2">
      <c r="G753" s="4"/>
      <c r="H753" s="12"/>
      <c r="I753" s="13"/>
      <c r="K753" s="17"/>
      <c r="L753" s="9"/>
      <c r="M753" s="12"/>
      <c r="P753" s="9"/>
      <c r="W753" s="13"/>
      <c r="X753" s="9"/>
      <c r="Y753" s="9"/>
      <c r="AA753" s="9"/>
    </row>
    <row r="754" spans="7:27" ht="12.75" x14ac:dyDescent="0.2">
      <c r="G754" s="4"/>
      <c r="H754" s="12"/>
      <c r="I754" s="13"/>
      <c r="K754" s="17"/>
      <c r="L754" s="9"/>
      <c r="M754" s="12"/>
      <c r="P754" s="9"/>
      <c r="W754" s="13"/>
      <c r="X754" s="9"/>
      <c r="Y754" s="9"/>
      <c r="AA754" s="9"/>
    </row>
    <row r="755" spans="7:27" ht="12.75" x14ac:dyDescent="0.2">
      <c r="G755" s="4"/>
      <c r="H755" s="12"/>
      <c r="I755" s="13"/>
      <c r="K755" s="17"/>
      <c r="L755" s="9"/>
      <c r="M755" s="12"/>
      <c r="P755" s="9"/>
      <c r="W755" s="13"/>
      <c r="X755" s="9"/>
      <c r="Y755" s="9"/>
      <c r="AA755" s="9"/>
    </row>
    <row r="756" spans="7:27" ht="12.75" x14ac:dyDescent="0.2">
      <c r="G756" s="4"/>
      <c r="H756" s="12"/>
      <c r="I756" s="13"/>
      <c r="K756" s="17"/>
      <c r="L756" s="9"/>
      <c r="M756" s="12"/>
      <c r="P756" s="9"/>
      <c r="W756" s="13"/>
      <c r="X756" s="9"/>
      <c r="Y756" s="9"/>
      <c r="AA756" s="9"/>
    </row>
    <row r="757" spans="7:27" ht="12.75" x14ac:dyDescent="0.2">
      <c r="G757" s="4"/>
      <c r="H757" s="12"/>
      <c r="I757" s="13"/>
      <c r="K757" s="17"/>
      <c r="L757" s="9"/>
      <c r="M757" s="12"/>
      <c r="P757" s="9"/>
      <c r="W757" s="13"/>
      <c r="X757" s="9"/>
      <c r="Y757" s="9"/>
      <c r="AA757" s="9"/>
    </row>
    <row r="758" spans="7:27" ht="12.75" x14ac:dyDescent="0.2">
      <c r="G758" s="4"/>
      <c r="H758" s="12"/>
      <c r="I758" s="13"/>
      <c r="K758" s="17"/>
      <c r="L758" s="9"/>
      <c r="M758" s="12"/>
      <c r="P758" s="9"/>
      <c r="W758" s="13"/>
      <c r="X758" s="9"/>
      <c r="Y758" s="9"/>
      <c r="AA758" s="9"/>
    </row>
    <row r="759" spans="7:27" ht="12.75" x14ac:dyDescent="0.2">
      <c r="G759" s="4"/>
      <c r="H759" s="12"/>
      <c r="I759" s="13"/>
      <c r="K759" s="17"/>
      <c r="L759" s="9"/>
      <c r="M759" s="12"/>
      <c r="P759" s="9"/>
      <c r="W759" s="13"/>
      <c r="X759" s="9"/>
      <c r="Y759" s="9"/>
      <c r="AA759" s="9"/>
    </row>
    <row r="760" spans="7:27" ht="12.75" x14ac:dyDescent="0.2">
      <c r="G760" s="4"/>
      <c r="H760" s="12"/>
      <c r="I760" s="13"/>
      <c r="K760" s="17"/>
      <c r="L760" s="9"/>
      <c r="M760" s="12"/>
      <c r="P760" s="9"/>
      <c r="W760" s="13"/>
      <c r="X760" s="9"/>
      <c r="Y760" s="9"/>
      <c r="AA760" s="9"/>
    </row>
    <row r="761" spans="7:27" ht="12.75" x14ac:dyDescent="0.2">
      <c r="G761" s="4"/>
      <c r="H761" s="12"/>
      <c r="I761" s="13"/>
      <c r="K761" s="17"/>
      <c r="L761" s="9"/>
      <c r="M761" s="12"/>
      <c r="P761" s="9"/>
      <c r="W761" s="13"/>
      <c r="X761" s="9"/>
      <c r="Y761" s="9"/>
      <c r="AA761" s="9"/>
    </row>
    <row r="762" spans="7:27" ht="12.75" x14ac:dyDescent="0.2">
      <c r="G762" s="4"/>
      <c r="H762" s="12"/>
      <c r="I762" s="13"/>
      <c r="K762" s="17"/>
      <c r="L762" s="9"/>
      <c r="M762" s="12"/>
      <c r="P762" s="9"/>
      <c r="W762" s="13"/>
      <c r="X762" s="9"/>
      <c r="Y762" s="9"/>
      <c r="AA762" s="9"/>
    </row>
    <row r="763" spans="7:27" ht="12.75" x14ac:dyDescent="0.2">
      <c r="G763" s="4"/>
      <c r="H763" s="12"/>
      <c r="I763" s="13"/>
      <c r="K763" s="17"/>
      <c r="L763" s="9"/>
      <c r="M763" s="12"/>
      <c r="P763" s="9"/>
      <c r="W763" s="13"/>
      <c r="X763" s="9"/>
      <c r="Y763" s="9"/>
      <c r="AA763" s="9"/>
    </row>
    <row r="764" spans="7:27" ht="12.75" x14ac:dyDescent="0.2">
      <c r="G764" s="4"/>
      <c r="H764" s="12"/>
      <c r="I764" s="13"/>
      <c r="K764" s="17"/>
      <c r="L764" s="9"/>
      <c r="M764" s="12"/>
      <c r="P764" s="9"/>
      <c r="W764" s="13"/>
      <c r="X764" s="9"/>
      <c r="Y764" s="9"/>
      <c r="AA764" s="9"/>
    </row>
    <row r="765" spans="7:27" ht="12.75" x14ac:dyDescent="0.2">
      <c r="G765" s="4"/>
      <c r="H765" s="12"/>
      <c r="I765" s="13"/>
      <c r="K765" s="17"/>
      <c r="L765" s="9"/>
      <c r="M765" s="12"/>
      <c r="P765" s="9"/>
      <c r="W765" s="13"/>
      <c r="X765" s="9"/>
      <c r="Y765" s="9"/>
      <c r="AA765" s="9"/>
    </row>
    <row r="766" spans="7:27" ht="12.75" x14ac:dyDescent="0.2">
      <c r="G766" s="4"/>
      <c r="H766" s="12"/>
      <c r="I766" s="13"/>
      <c r="K766" s="17"/>
      <c r="L766" s="9"/>
      <c r="M766" s="12"/>
      <c r="P766" s="9"/>
      <c r="W766" s="13"/>
      <c r="X766" s="9"/>
      <c r="Y766" s="9"/>
      <c r="AA766" s="9"/>
    </row>
    <row r="767" spans="7:27" ht="12.75" x14ac:dyDescent="0.2">
      <c r="G767" s="4"/>
      <c r="H767" s="12"/>
      <c r="I767" s="13"/>
      <c r="K767" s="17"/>
      <c r="L767" s="9"/>
      <c r="M767" s="12"/>
      <c r="P767" s="9"/>
      <c r="W767" s="13"/>
      <c r="X767" s="9"/>
      <c r="Y767" s="9"/>
      <c r="AA767" s="9"/>
    </row>
    <row r="768" spans="7:27" ht="12.75" x14ac:dyDescent="0.2">
      <c r="G768" s="4"/>
      <c r="H768" s="12"/>
      <c r="I768" s="13"/>
      <c r="K768" s="17"/>
      <c r="L768" s="9"/>
      <c r="M768" s="12"/>
      <c r="P768" s="9"/>
      <c r="W768" s="13"/>
      <c r="X768" s="9"/>
      <c r="Y768" s="9"/>
      <c r="AA768" s="9"/>
    </row>
    <row r="769" spans="7:27" ht="12.75" x14ac:dyDescent="0.2">
      <c r="G769" s="4"/>
      <c r="H769" s="12"/>
      <c r="I769" s="13"/>
      <c r="K769" s="17"/>
      <c r="L769" s="9"/>
      <c r="M769" s="12"/>
      <c r="P769" s="9"/>
      <c r="W769" s="13"/>
      <c r="X769" s="9"/>
      <c r="Y769" s="9"/>
      <c r="AA769" s="9"/>
    </row>
    <row r="770" spans="7:27" ht="12.75" x14ac:dyDescent="0.2">
      <c r="G770" s="4"/>
      <c r="H770" s="12"/>
      <c r="I770" s="13"/>
      <c r="K770" s="17"/>
      <c r="L770" s="9"/>
      <c r="M770" s="12"/>
      <c r="P770" s="9"/>
      <c r="W770" s="13"/>
      <c r="X770" s="9"/>
      <c r="Y770" s="9"/>
      <c r="AA770" s="9"/>
    </row>
    <row r="771" spans="7:27" ht="12.75" x14ac:dyDescent="0.2">
      <c r="G771" s="4"/>
      <c r="H771" s="12"/>
      <c r="I771" s="13"/>
      <c r="K771" s="17"/>
      <c r="L771" s="9"/>
      <c r="M771" s="12"/>
      <c r="P771" s="9"/>
      <c r="W771" s="13"/>
      <c r="X771" s="9"/>
      <c r="Y771" s="9"/>
      <c r="AA771" s="9"/>
    </row>
    <row r="772" spans="7:27" ht="12.75" x14ac:dyDescent="0.2">
      <c r="G772" s="4"/>
      <c r="H772" s="12"/>
      <c r="I772" s="13"/>
      <c r="K772" s="17"/>
      <c r="L772" s="9"/>
      <c r="M772" s="12"/>
      <c r="P772" s="9"/>
      <c r="W772" s="13"/>
      <c r="X772" s="9"/>
      <c r="Y772" s="9"/>
      <c r="AA772" s="9"/>
    </row>
    <row r="773" spans="7:27" ht="12.75" x14ac:dyDescent="0.2">
      <c r="G773" s="4"/>
      <c r="H773" s="12"/>
      <c r="I773" s="13"/>
      <c r="K773" s="17"/>
      <c r="L773" s="9"/>
      <c r="M773" s="12"/>
      <c r="P773" s="9"/>
      <c r="W773" s="13"/>
      <c r="X773" s="9"/>
      <c r="Y773" s="9"/>
      <c r="AA773" s="9"/>
    </row>
    <row r="774" spans="7:27" ht="12.75" x14ac:dyDescent="0.2">
      <c r="G774" s="4"/>
      <c r="H774" s="12"/>
      <c r="I774" s="13"/>
      <c r="K774" s="17"/>
      <c r="L774" s="9"/>
      <c r="M774" s="12"/>
      <c r="P774" s="9"/>
      <c r="W774" s="13"/>
      <c r="X774" s="9"/>
      <c r="Y774" s="9"/>
      <c r="AA774" s="9"/>
    </row>
    <row r="775" spans="7:27" ht="12.75" x14ac:dyDescent="0.2">
      <c r="G775" s="4"/>
      <c r="H775" s="12"/>
      <c r="I775" s="13"/>
      <c r="K775" s="17"/>
      <c r="L775" s="9"/>
      <c r="M775" s="12"/>
      <c r="P775" s="9"/>
      <c r="W775" s="13"/>
      <c r="X775" s="9"/>
      <c r="Y775" s="9"/>
      <c r="AA775" s="9"/>
    </row>
    <row r="776" spans="7:27" ht="12.75" x14ac:dyDescent="0.2">
      <c r="G776" s="4"/>
      <c r="H776" s="12"/>
      <c r="I776" s="13"/>
      <c r="K776" s="17"/>
      <c r="L776" s="9"/>
      <c r="M776" s="12"/>
      <c r="P776" s="9"/>
      <c r="W776" s="13"/>
      <c r="X776" s="9"/>
      <c r="Y776" s="9"/>
      <c r="AA776" s="9"/>
    </row>
    <row r="777" spans="7:27" ht="12.75" x14ac:dyDescent="0.2">
      <c r="G777" s="4"/>
      <c r="H777" s="12"/>
      <c r="I777" s="13"/>
      <c r="K777" s="17"/>
      <c r="L777" s="9"/>
      <c r="M777" s="12"/>
      <c r="P777" s="9"/>
      <c r="W777" s="13"/>
      <c r="X777" s="9"/>
      <c r="Y777" s="9"/>
      <c r="AA777" s="9"/>
    </row>
    <row r="778" spans="7:27" ht="12.75" x14ac:dyDescent="0.2">
      <c r="G778" s="4"/>
      <c r="H778" s="12"/>
      <c r="I778" s="13"/>
      <c r="K778" s="17"/>
      <c r="L778" s="9"/>
      <c r="M778" s="12"/>
      <c r="P778" s="9"/>
      <c r="W778" s="13"/>
      <c r="X778" s="9"/>
      <c r="Y778" s="9"/>
      <c r="AA778" s="9"/>
    </row>
    <row r="779" spans="7:27" ht="12.75" x14ac:dyDescent="0.2">
      <c r="G779" s="4"/>
      <c r="H779" s="12"/>
      <c r="I779" s="13"/>
      <c r="K779" s="17"/>
      <c r="L779" s="9"/>
      <c r="M779" s="12"/>
      <c r="P779" s="9"/>
      <c r="W779" s="13"/>
      <c r="X779" s="9"/>
      <c r="Y779" s="9"/>
      <c r="AA779" s="9"/>
    </row>
    <row r="780" spans="7:27" ht="12.75" x14ac:dyDescent="0.2">
      <c r="G780" s="4"/>
      <c r="H780" s="12"/>
      <c r="I780" s="13"/>
      <c r="K780" s="17"/>
      <c r="L780" s="9"/>
      <c r="M780" s="12"/>
      <c r="P780" s="9"/>
      <c r="W780" s="13"/>
      <c r="X780" s="9"/>
      <c r="Y780" s="9"/>
      <c r="AA780" s="9"/>
    </row>
    <row r="781" spans="7:27" ht="12.75" x14ac:dyDescent="0.2">
      <c r="G781" s="4"/>
      <c r="H781" s="12"/>
      <c r="I781" s="13"/>
      <c r="K781" s="17"/>
      <c r="L781" s="9"/>
      <c r="M781" s="12"/>
      <c r="P781" s="9"/>
      <c r="W781" s="13"/>
      <c r="X781" s="9"/>
      <c r="Y781" s="9"/>
      <c r="AA781" s="9"/>
    </row>
    <row r="782" spans="7:27" ht="12.75" x14ac:dyDescent="0.2">
      <c r="G782" s="4"/>
      <c r="H782" s="12"/>
      <c r="I782" s="13"/>
      <c r="K782" s="17"/>
      <c r="L782" s="9"/>
      <c r="M782" s="12"/>
      <c r="P782" s="9"/>
      <c r="W782" s="13"/>
      <c r="X782" s="9"/>
      <c r="Y782" s="9"/>
      <c r="AA782" s="9"/>
    </row>
    <row r="783" spans="7:27" ht="12.75" x14ac:dyDescent="0.2">
      <c r="G783" s="4"/>
      <c r="H783" s="12"/>
      <c r="I783" s="13"/>
      <c r="K783" s="17"/>
      <c r="L783" s="9"/>
      <c r="M783" s="12"/>
      <c r="P783" s="9"/>
      <c r="W783" s="13"/>
      <c r="X783" s="9"/>
      <c r="Y783" s="9"/>
      <c r="AA783" s="9"/>
    </row>
    <row r="784" spans="7:27" ht="12.75" x14ac:dyDescent="0.2">
      <c r="G784" s="4"/>
      <c r="H784" s="12"/>
      <c r="I784" s="13"/>
      <c r="K784" s="17"/>
      <c r="L784" s="9"/>
      <c r="M784" s="12"/>
      <c r="P784" s="9"/>
      <c r="W784" s="13"/>
      <c r="X784" s="9"/>
      <c r="Y784" s="9"/>
      <c r="AA784" s="9"/>
    </row>
    <row r="785" spans="7:27" ht="12.75" x14ac:dyDescent="0.2">
      <c r="G785" s="4"/>
      <c r="H785" s="12"/>
      <c r="I785" s="13"/>
      <c r="K785" s="17"/>
      <c r="L785" s="9"/>
      <c r="M785" s="12"/>
      <c r="P785" s="9"/>
      <c r="W785" s="13"/>
      <c r="X785" s="9"/>
      <c r="Y785" s="9"/>
      <c r="AA785" s="9"/>
    </row>
    <row r="786" spans="7:27" ht="12.75" x14ac:dyDescent="0.2">
      <c r="G786" s="4"/>
      <c r="H786" s="12"/>
      <c r="I786" s="13"/>
      <c r="K786" s="17"/>
      <c r="L786" s="9"/>
      <c r="M786" s="12"/>
      <c r="P786" s="9"/>
      <c r="W786" s="13"/>
      <c r="X786" s="9"/>
      <c r="Y786" s="9"/>
      <c r="AA786" s="9"/>
    </row>
    <row r="787" spans="7:27" ht="12.75" x14ac:dyDescent="0.2">
      <c r="G787" s="4"/>
      <c r="H787" s="12"/>
      <c r="I787" s="13"/>
      <c r="K787" s="17"/>
      <c r="L787" s="9"/>
      <c r="M787" s="12"/>
      <c r="P787" s="9"/>
      <c r="W787" s="13"/>
      <c r="X787" s="9"/>
      <c r="Y787" s="9"/>
      <c r="AA787" s="9"/>
    </row>
    <row r="788" spans="7:27" ht="12.75" x14ac:dyDescent="0.2">
      <c r="G788" s="4"/>
      <c r="H788" s="12"/>
      <c r="I788" s="13"/>
      <c r="K788" s="17"/>
      <c r="L788" s="9"/>
      <c r="M788" s="12"/>
      <c r="P788" s="9"/>
      <c r="W788" s="13"/>
      <c r="X788" s="9"/>
      <c r="Y788" s="9"/>
      <c r="AA788" s="9"/>
    </row>
    <row r="789" spans="7:27" ht="12.75" x14ac:dyDescent="0.2">
      <c r="G789" s="4"/>
      <c r="H789" s="12"/>
      <c r="I789" s="13"/>
      <c r="K789" s="17"/>
      <c r="L789" s="9"/>
      <c r="M789" s="12"/>
      <c r="P789" s="9"/>
      <c r="W789" s="13"/>
      <c r="X789" s="9"/>
      <c r="Y789" s="9"/>
      <c r="AA789" s="9"/>
    </row>
    <row r="790" spans="7:27" ht="12.75" x14ac:dyDescent="0.2">
      <c r="G790" s="4"/>
      <c r="H790" s="12"/>
      <c r="I790" s="13"/>
      <c r="K790" s="17"/>
      <c r="L790" s="9"/>
      <c r="M790" s="12"/>
      <c r="P790" s="9"/>
      <c r="W790" s="13"/>
      <c r="X790" s="9"/>
      <c r="Y790" s="9"/>
      <c r="AA790" s="9"/>
    </row>
    <row r="791" spans="7:27" ht="12.75" x14ac:dyDescent="0.2">
      <c r="G791" s="4"/>
      <c r="H791" s="12"/>
      <c r="I791" s="13"/>
      <c r="K791" s="17"/>
      <c r="L791" s="9"/>
      <c r="M791" s="12"/>
      <c r="P791" s="9"/>
      <c r="W791" s="13"/>
      <c r="X791" s="9"/>
      <c r="Y791" s="9"/>
      <c r="AA791" s="9"/>
    </row>
    <row r="792" spans="7:27" ht="12.75" x14ac:dyDescent="0.2">
      <c r="G792" s="4"/>
      <c r="H792" s="12"/>
      <c r="I792" s="13"/>
      <c r="K792" s="17"/>
      <c r="L792" s="9"/>
      <c r="M792" s="12"/>
      <c r="P792" s="9"/>
      <c r="W792" s="13"/>
      <c r="X792" s="9"/>
      <c r="Y792" s="9"/>
      <c r="AA792" s="9"/>
    </row>
    <row r="793" spans="7:27" ht="12.75" x14ac:dyDescent="0.2">
      <c r="G793" s="4"/>
      <c r="H793" s="12"/>
      <c r="I793" s="13"/>
      <c r="K793" s="17"/>
      <c r="L793" s="9"/>
      <c r="M793" s="12"/>
      <c r="P793" s="9"/>
      <c r="W793" s="13"/>
      <c r="X793" s="9"/>
      <c r="Y793" s="9"/>
      <c r="AA793" s="9"/>
    </row>
    <row r="794" spans="7:27" ht="12.75" x14ac:dyDescent="0.2">
      <c r="G794" s="4"/>
      <c r="H794" s="12"/>
      <c r="I794" s="13"/>
      <c r="K794" s="17"/>
      <c r="L794" s="9"/>
      <c r="M794" s="12"/>
      <c r="P794" s="9"/>
      <c r="W794" s="13"/>
      <c r="X794" s="9"/>
      <c r="Y794" s="9"/>
      <c r="AA794" s="9"/>
    </row>
    <row r="795" spans="7:27" ht="12.75" x14ac:dyDescent="0.2">
      <c r="G795" s="4"/>
      <c r="H795" s="12"/>
      <c r="I795" s="13"/>
      <c r="K795" s="17"/>
      <c r="L795" s="9"/>
      <c r="M795" s="12"/>
      <c r="P795" s="9"/>
      <c r="W795" s="13"/>
      <c r="X795" s="9"/>
      <c r="Y795" s="9"/>
      <c r="AA795" s="9"/>
    </row>
    <row r="796" spans="7:27" ht="12.75" x14ac:dyDescent="0.2">
      <c r="G796" s="4"/>
      <c r="H796" s="12"/>
      <c r="I796" s="13"/>
      <c r="K796" s="17"/>
      <c r="L796" s="9"/>
      <c r="M796" s="12"/>
      <c r="P796" s="9"/>
      <c r="W796" s="13"/>
      <c r="X796" s="9"/>
      <c r="Y796" s="9"/>
      <c r="AA796" s="9"/>
    </row>
    <row r="797" spans="7:27" ht="12.75" x14ac:dyDescent="0.2">
      <c r="G797" s="4"/>
      <c r="H797" s="12"/>
      <c r="I797" s="13"/>
      <c r="K797" s="17"/>
      <c r="L797" s="9"/>
      <c r="M797" s="12"/>
      <c r="P797" s="9"/>
      <c r="W797" s="13"/>
      <c r="X797" s="9"/>
      <c r="Y797" s="9"/>
      <c r="AA797" s="9"/>
    </row>
    <row r="798" spans="7:27" ht="12.75" x14ac:dyDescent="0.2">
      <c r="G798" s="4"/>
      <c r="H798" s="12"/>
      <c r="I798" s="13"/>
      <c r="K798" s="17"/>
      <c r="L798" s="9"/>
      <c r="M798" s="12"/>
      <c r="P798" s="9"/>
      <c r="W798" s="13"/>
      <c r="X798" s="9"/>
      <c r="Y798" s="9"/>
      <c r="AA798" s="9"/>
    </row>
    <row r="799" spans="7:27" ht="12.75" x14ac:dyDescent="0.2">
      <c r="G799" s="4"/>
      <c r="H799" s="12"/>
      <c r="I799" s="13"/>
      <c r="K799" s="17"/>
      <c r="L799" s="9"/>
      <c r="M799" s="12"/>
      <c r="P799" s="9"/>
      <c r="W799" s="13"/>
      <c r="X799" s="9"/>
      <c r="Y799" s="9"/>
      <c r="AA799" s="9"/>
    </row>
    <row r="800" spans="7:27" ht="12.75" x14ac:dyDescent="0.2">
      <c r="G800" s="4"/>
      <c r="H800" s="12"/>
      <c r="I800" s="13"/>
      <c r="K800" s="17"/>
      <c r="L800" s="9"/>
      <c r="M800" s="12"/>
      <c r="P800" s="9"/>
      <c r="W800" s="13"/>
      <c r="X800" s="9"/>
      <c r="Y800" s="9"/>
      <c r="AA800" s="9"/>
    </row>
    <row r="801" spans="7:27" ht="12.75" x14ac:dyDescent="0.2">
      <c r="G801" s="4"/>
      <c r="H801" s="12"/>
      <c r="I801" s="13"/>
      <c r="K801" s="17"/>
      <c r="L801" s="9"/>
      <c r="M801" s="12"/>
      <c r="P801" s="9"/>
      <c r="W801" s="13"/>
      <c r="X801" s="9"/>
      <c r="Y801" s="9"/>
      <c r="AA801" s="9"/>
    </row>
    <row r="802" spans="7:27" ht="12.75" x14ac:dyDescent="0.2">
      <c r="G802" s="4"/>
      <c r="H802" s="12"/>
      <c r="I802" s="13"/>
      <c r="K802" s="17"/>
      <c r="L802" s="9"/>
      <c r="M802" s="12"/>
      <c r="P802" s="9"/>
      <c r="W802" s="13"/>
      <c r="X802" s="9"/>
      <c r="Y802" s="9"/>
      <c r="AA802" s="9"/>
    </row>
    <row r="803" spans="7:27" ht="12.75" x14ac:dyDescent="0.2">
      <c r="G803" s="4"/>
      <c r="H803" s="12"/>
      <c r="I803" s="13"/>
      <c r="K803" s="17"/>
      <c r="L803" s="9"/>
      <c r="M803" s="12"/>
      <c r="P803" s="9"/>
      <c r="W803" s="13"/>
      <c r="X803" s="9"/>
      <c r="Y803" s="9"/>
      <c r="AA803" s="9"/>
    </row>
    <row r="804" spans="7:27" ht="12.75" x14ac:dyDescent="0.2">
      <c r="G804" s="4"/>
      <c r="H804" s="12"/>
      <c r="I804" s="13"/>
      <c r="K804" s="17"/>
      <c r="L804" s="9"/>
      <c r="M804" s="12"/>
      <c r="P804" s="9"/>
      <c r="W804" s="13"/>
      <c r="X804" s="9"/>
      <c r="Y804" s="9"/>
      <c r="AA804" s="9"/>
    </row>
    <row r="805" spans="7:27" ht="12.75" x14ac:dyDescent="0.2">
      <c r="G805" s="4"/>
      <c r="H805" s="12"/>
      <c r="I805" s="13"/>
      <c r="K805" s="17"/>
      <c r="L805" s="9"/>
      <c r="M805" s="12"/>
      <c r="P805" s="9"/>
      <c r="W805" s="13"/>
      <c r="X805" s="9"/>
      <c r="Y805" s="9"/>
      <c r="AA805" s="9"/>
    </row>
    <row r="806" spans="7:27" ht="12.75" x14ac:dyDescent="0.2">
      <c r="G806" s="4"/>
      <c r="H806" s="12"/>
      <c r="I806" s="13"/>
      <c r="K806" s="17"/>
      <c r="L806" s="9"/>
      <c r="M806" s="12"/>
      <c r="P806" s="9"/>
      <c r="W806" s="13"/>
      <c r="X806" s="9"/>
      <c r="Y806" s="9"/>
      <c r="AA806" s="9"/>
    </row>
    <row r="807" spans="7:27" ht="12.75" x14ac:dyDescent="0.2">
      <c r="G807" s="4"/>
      <c r="H807" s="12"/>
      <c r="I807" s="13"/>
      <c r="K807" s="17"/>
      <c r="L807" s="9"/>
      <c r="M807" s="12"/>
      <c r="P807" s="9"/>
      <c r="W807" s="13"/>
      <c r="X807" s="9"/>
      <c r="Y807" s="9"/>
      <c r="AA807" s="9"/>
    </row>
    <row r="808" spans="7:27" ht="12.75" x14ac:dyDescent="0.2">
      <c r="G808" s="4"/>
      <c r="H808" s="12"/>
      <c r="I808" s="13"/>
      <c r="K808" s="17"/>
      <c r="L808" s="9"/>
      <c r="M808" s="12"/>
      <c r="P808" s="9"/>
      <c r="W808" s="13"/>
      <c r="X808" s="9"/>
      <c r="Y808" s="9"/>
      <c r="AA808" s="9"/>
    </row>
    <row r="809" spans="7:27" ht="12.75" x14ac:dyDescent="0.2">
      <c r="G809" s="4"/>
      <c r="H809" s="12"/>
      <c r="I809" s="13"/>
      <c r="K809" s="17"/>
      <c r="L809" s="9"/>
      <c r="M809" s="12"/>
      <c r="P809" s="9"/>
      <c r="W809" s="13"/>
      <c r="X809" s="9"/>
      <c r="Y809" s="9"/>
      <c r="AA809" s="9"/>
    </row>
    <row r="810" spans="7:27" ht="12.75" x14ac:dyDescent="0.2">
      <c r="G810" s="4"/>
      <c r="H810" s="12"/>
      <c r="I810" s="13"/>
      <c r="K810" s="17"/>
      <c r="L810" s="9"/>
      <c r="M810" s="12"/>
      <c r="P810" s="9"/>
      <c r="W810" s="13"/>
      <c r="X810" s="9"/>
      <c r="Y810" s="9"/>
      <c r="AA810" s="9"/>
    </row>
    <row r="811" spans="7:27" ht="12.75" x14ac:dyDescent="0.2">
      <c r="G811" s="4"/>
      <c r="H811" s="12"/>
      <c r="I811" s="13"/>
      <c r="K811" s="17"/>
      <c r="L811" s="9"/>
      <c r="M811" s="12"/>
      <c r="P811" s="9"/>
      <c r="W811" s="13"/>
      <c r="X811" s="9"/>
      <c r="Y811" s="9"/>
      <c r="AA811" s="9"/>
    </row>
    <row r="812" spans="7:27" ht="12.75" x14ac:dyDescent="0.2">
      <c r="G812" s="4"/>
      <c r="H812" s="12"/>
      <c r="I812" s="13"/>
      <c r="K812" s="17"/>
      <c r="L812" s="9"/>
      <c r="M812" s="12"/>
      <c r="P812" s="9"/>
      <c r="W812" s="13"/>
      <c r="X812" s="9"/>
      <c r="Y812" s="9"/>
      <c r="AA812" s="9"/>
    </row>
    <row r="813" spans="7:27" ht="12.75" x14ac:dyDescent="0.2">
      <c r="G813" s="4"/>
      <c r="H813" s="12"/>
      <c r="I813" s="13"/>
      <c r="K813" s="17"/>
      <c r="L813" s="9"/>
      <c r="M813" s="12"/>
      <c r="P813" s="9"/>
      <c r="W813" s="13"/>
      <c r="X813" s="9"/>
      <c r="Y813" s="9"/>
      <c r="AA813" s="9"/>
    </row>
    <row r="814" spans="7:27" ht="12.75" x14ac:dyDescent="0.2">
      <c r="G814" s="4"/>
      <c r="H814" s="12"/>
      <c r="I814" s="13"/>
      <c r="K814" s="17"/>
      <c r="L814" s="9"/>
      <c r="M814" s="12"/>
      <c r="P814" s="9"/>
      <c r="W814" s="13"/>
      <c r="X814" s="9"/>
      <c r="Y814" s="9"/>
      <c r="AA814" s="9"/>
    </row>
    <row r="815" spans="7:27" ht="12.75" x14ac:dyDescent="0.2">
      <c r="G815" s="4"/>
      <c r="H815" s="12"/>
      <c r="I815" s="13"/>
      <c r="K815" s="17"/>
      <c r="L815" s="9"/>
      <c r="M815" s="12"/>
      <c r="P815" s="9"/>
      <c r="W815" s="13"/>
      <c r="X815" s="9"/>
      <c r="Y815" s="9"/>
      <c r="AA815" s="9"/>
    </row>
    <row r="816" spans="7:27" ht="12.75" x14ac:dyDescent="0.2">
      <c r="G816" s="4"/>
      <c r="H816" s="12"/>
      <c r="I816" s="13"/>
      <c r="K816" s="17"/>
      <c r="L816" s="9"/>
      <c r="M816" s="12"/>
      <c r="P816" s="9"/>
      <c r="W816" s="13"/>
      <c r="X816" s="9"/>
      <c r="Y816" s="9"/>
      <c r="AA816" s="9"/>
    </row>
    <row r="817" spans="7:27" ht="12.75" x14ac:dyDescent="0.2">
      <c r="G817" s="4"/>
      <c r="H817" s="12"/>
      <c r="I817" s="13"/>
      <c r="K817" s="17"/>
      <c r="L817" s="9"/>
      <c r="M817" s="12"/>
      <c r="P817" s="9"/>
      <c r="W817" s="13"/>
      <c r="X817" s="9"/>
      <c r="Y817" s="9"/>
      <c r="AA817" s="9"/>
    </row>
    <row r="818" spans="7:27" ht="12.75" x14ac:dyDescent="0.2">
      <c r="G818" s="4"/>
      <c r="H818" s="12"/>
      <c r="I818" s="13"/>
      <c r="K818" s="17"/>
      <c r="L818" s="9"/>
      <c r="M818" s="12"/>
      <c r="P818" s="9"/>
      <c r="W818" s="13"/>
      <c r="X818" s="9"/>
      <c r="Y818" s="9"/>
      <c r="AA818" s="9"/>
    </row>
    <row r="819" spans="7:27" ht="12.75" x14ac:dyDescent="0.2">
      <c r="G819" s="4"/>
      <c r="H819" s="12"/>
      <c r="I819" s="13"/>
      <c r="K819" s="17"/>
      <c r="L819" s="9"/>
      <c r="M819" s="12"/>
      <c r="P819" s="9"/>
      <c r="W819" s="13"/>
      <c r="X819" s="9"/>
      <c r="Y819" s="9"/>
      <c r="AA819" s="9"/>
    </row>
    <row r="820" spans="7:27" ht="12.75" x14ac:dyDescent="0.2">
      <c r="G820" s="4"/>
      <c r="H820" s="12"/>
      <c r="I820" s="13"/>
      <c r="K820" s="17"/>
      <c r="L820" s="9"/>
      <c r="M820" s="12"/>
      <c r="P820" s="9"/>
      <c r="W820" s="13"/>
      <c r="X820" s="9"/>
      <c r="Y820" s="9"/>
      <c r="AA820" s="9"/>
    </row>
    <row r="821" spans="7:27" ht="12.75" x14ac:dyDescent="0.2">
      <c r="G821" s="4"/>
      <c r="H821" s="12"/>
      <c r="I821" s="13"/>
      <c r="K821" s="17"/>
      <c r="L821" s="9"/>
      <c r="M821" s="12"/>
      <c r="P821" s="9"/>
      <c r="W821" s="13"/>
      <c r="X821" s="9"/>
      <c r="Y821" s="9"/>
      <c r="AA821" s="9"/>
    </row>
    <row r="822" spans="7:27" ht="12.75" x14ac:dyDescent="0.2">
      <c r="G822" s="4"/>
      <c r="H822" s="12"/>
      <c r="I822" s="13"/>
      <c r="K822" s="17"/>
      <c r="L822" s="9"/>
      <c r="M822" s="12"/>
      <c r="P822" s="9"/>
      <c r="W822" s="13"/>
      <c r="X822" s="9"/>
      <c r="Y822" s="9"/>
      <c r="AA822" s="9"/>
    </row>
    <row r="823" spans="7:27" ht="12.75" x14ac:dyDescent="0.2">
      <c r="G823" s="4"/>
      <c r="H823" s="12"/>
      <c r="I823" s="13"/>
      <c r="K823" s="17"/>
      <c r="L823" s="9"/>
      <c r="M823" s="12"/>
      <c r="P823" s="9"/>
      <c r="W823" s="13"/>
      <c r="X823" s="9"/>
      <c r="Y823" s="9"/>
      <c r="AA823" s="9"/>
    </row>
    <row r="824" spans="7:27" ht="12.75" x14ac:dyDescent="0.2">
      <c r="G824" s="4"/>
      <c r="H824" s="12"/>
      <c r="I824" s="13"/>
      <c r="K824" s="17"/>
      <c r="L824" s="9"/>
      <c r="M824" s="12"/>
      <c r="P824" s="9"/>
      <c r="W824" s="13"/>
      <c r="X824" s="9"/>
      <c r="Y824" s="9"/>
      <c r="AA824" s="9"/>
    </row>
    <row r="825" spans="7:27" ht="12.75" x14ac:dyDescent="0.2">
      <c r="G825" s="4"/>
      <c r="H825" s="12"/>
      <c r="I825" s="13"/>
      <c r="K825" s="17"/>
      <c r="L825" s="9"/>
      <c r="M825" s="12"/>
      <c r="P825" s="9"/>
      <c r="W825" s="13"/>
      <c r="X825" s="9"/>
      <c r="Y825" s="9"/>
      <c r="AA825" s="9"/>
    </row>
    <row r="826" spans="7:27" ht="12.75" x14ac:dyDescent="0.2">
      <c r="G826" s="4"/>
      <c r="H826" s="12"/>
      <c r="I826" s="13"/>
      <c r="K826" s="17"/>
      <c r="L826" s="9"/>
      <c r="M826" s="12"/>
      <c r="P826" s="9"/>
      <c r="W826" s="13"/>
      <c r="X826" s="9"/>
      <c r="Y826" s="9"/>
      <c r="AA826" s="9"/>
    </row>
    <row r="827" spans="7:27" ht="12.75" x14ac:dyDescent="0.2">
      <c r="G827" s="4"/>
      <c r="H827" s="12"/>
      <c r="I827" s="13"/>
      <c r="K827" s="17"/>
      <c r="L827" s="9"/>
      <c r="M827" s="12"/>
      <c r="P827" s="9"/>
      <c r="W827" s="13"/>
      <c r="X827" s="9"/>
      <c r="Y827" s="9"/>
      <c r="AA827" s="9"/>
    </row>
    <row r="828" spans="7:27" ht="12.75" x14ac:dyDescent="0.2">
      <c r="G828" s="4"/>
      <c r="H828" s="12"/>
      <c r="I828" s="13"/>
      <c r="K828" s="17"/>
      <c r="L828" s="9"/>
      <c r="M828" s="12"/>
      <c r="P828" s="9"/>
      <c r="W828" s="13"/>
      <c r="X828" s="9"/>
      <c r="Y828" s="9"/>
      <c r="AA828" s="9"/>
    </row>
    <row r="829" spans="7:27" ht="12.75" x14ac:dyDescent="0.2">
      <c r="G829" s="4"/>
      <c r="H829" s="12"/>
      <c r="I829" s="13"/>
      <c r="K829" s="17"/>
      <c r="L829" s="9"/>
      <c r="M829" s="12"/>
      <c r="P829" s="9"/>
      <c r="W829" s="13"/>
      <c r="X829" s="9"/>
      <c r="Y829" s="9"/>
      <c r="AA829" s="9"/>
    </row>
    <row r="830" spans="7:27" ht="12.75" x14ac:dyDescent="0.2">
      <c r="G830" s="4"/>
      <c r="H830" s="12"/>
      <c r="I830" s="13"/>
      <c r="K830" s="17"/>
      <c r="L830" s="9"/>
      <c r="M830" s="12"/>
      <c r="P830" s="9"/>
      <c r="W830" s="13"/>
      <c r="X830" s="9"/>
      <c r="Y830" s="9"/>
      <c r="AA830" s="9"/>
    </row>
    <row r="831" spans="7:27" ht="12.75" x14ac:dyDescent="0.2">
      <c r="G831" s="4"/>
      <c r="H831" s="12"/>
      <c r="I831" s="13"/>
      <c r="K831" s="17"/>
      <c r="L831" s="9"/>
      <c r="M831" s="12"/>
      <c r="P831" s="9"/>
      <c r="W831" s="13"/>
      <c r="X831" s="9"/>
      <c r="Y831" s="9"/>
      <c r="AA831" s="9"/>
    </row>
    <row r="832" spans="7:27" ht="12.75" x14ac:dyDescent="0.2">
      <c r="G832" s="4"/>
      <c r="H832" s="12"/>
      <c r="I832" s="13"/>
      <c r="K832" s="17"/>
      <c r="L832" s="9"/>
      <c r="M832" s="12"/>
      <c r="P832" s="9"/>
      <c r="W832" s="13"/>
      <c r="X832" s="9"/>
      <c r="Y832" s="9"/>
      <c r="AA832" s="9"/>
    </row>
    <row r="833" spans="7:27" ht="12.75" x14ac:dyDescent="0.2">
      <c r="G833" s="4"/>
      <c r="H833" s="12"/>
      <c r="I833" s="13"/>
      <c r="K833" s="17"/>
      <c r="L833" s="9"/>
      <c r="M833" s="12"/>
      <c r="P833" s="9"/>
      <c r="W833" s="13"/>
      <c r="X833" s="9"/>
      <c r="Y833" s="9"/>
      <c r="AA833" s="9"/>
    </row>
    <row r="834" spans="7:27" ht="12.75" x14ac:dyDescent="0.2">
      <c r="G834" s="4"/>
      <c r="H834" s="12"/>
      <c r="I834" s="13"/>
      <c r="K834" s="17"/>
      <c r="L834" s="9"/>
      <c r="M834" s="12"/>
      <c r="P834" s="9"/>
      <c r="W834" s="13"/>
      <c r="X834" s="9"/>
      <c r="Y834" s="9"/>
      <c r="AA834" s="9"/>
    </row>
    <row r="835" spans="7:27" ht="12.75" x14ac:dyDescent="0.2">
      <c r="G835" s="4"/>
      <c r="H835" s="12"/>
      <c r="I835" s="13"/>
      <c r="K835" s="17"/>
      <c r="L835" s="9"/>
      <c r="M835" s="12"/>
      <c r="P835" s="9"/>
      <c r="W835" s="13"/>
      <c r="X835" s="9"/>
      <c r="Y835" s="9"/>
      <c r="AA835" s="9"/>
    </row>
    <row r="836" spans="7:27" ht="12.75" x14ac:dyDescent="0.2">
      <c r="G836" s="4"/>
      <c r="H836" s="12"/>
      <c r="I836" s="13"/>
      <c r="K836" s="17"/>
      <c r="L836" s="9"/>
      <c r="M836" s="12"/>
      <c r="P836" s="9"/>
      <c r="W836" s="13"/>
      <c r="X836" s="9"/>
      <c r="Y836" s="9"/>
      <c r="AA836" s="9"/>
    </row>
    <row r="837" spans="7:27" ht="12.75" x14ac:dyDescent="0.2">
      <c r="G837" s="4"/>
      <c r="H837" s="12"/>
      <c r="I837" s="13"/>
      <c r="K837" s="17"/>
      <c r="L837" s="9"/>
      <c r="M837" s="12"/>
      <c r="P837" s="9"/>
      <c r="W837" s="13"/>
      <c r="X837" s="9"/>
      <c r="Y837" s="9"/>
      <c r="AA837" s="9"/>
    </row>
    <row r="838" spans="7:27" ht="12.75" x14ac:dyDescent="0.2">
      <c r="G838" s="4"/>
      <c r="H838" s="12"/>
      <c r="I838" s="13"/>
      <c r="K838" s="17"/>
      <c r="L838" s="9"/>
      <c r="M838" s="12"/>
      <c r="P838" s="9"/>
      <c r="W838" s="13"/>
      <c r="X838" s="9"/>
      <c r="Y838" s="9"/>
      <c r="AA838" s="9"/>
    </row>
    <row r="839" spans="7:27" ht="12.75" x14ac:dyDescent="0.2">
      <c r="G839" s="4"/>
      <c r="H839" s="12"/>
      <c r="I839" s="13"/>
      <c r="K839" s="17"/>
      <c r="L839" s="9"/>
      <c r="M839" s="12"/>
      <c r="P839" s="9"/>
      <c r="W839" s="13"/>
      <c r="X839" s="9"/>
      <c r="Y839" s="9"/>
      <c r="AA839" s="9"/>
    </row>
    <row r="840" spans="7:27" ht="12.75" x14ac:dyDescent="0.2">
      <c r="G840" s="4"/>
      <c r="H840" s="12"/>
      <c r="I840" s="13"/>
      <c r="K840" s="17"/>
      <c r="L840" s="9"/>
      <c r="M840" s="12"/>
      <c r="P840" s="9"/>
      <c r="W840" s="13"/>
      <c r="X840" s="9"/>
      <c r="Y840" s="9"/>
      <c r="AA840" s="9"/>
    </row>
    <row r="841" spans="7:27" ht="12.75" x14ac:dyDescent="0.2">
      <c r="G841" s="4"/>
      <c r="H841" s="12"/>
      <c r="I841" s="13"/>
      <c r="K841" s="17"/>
      <c r="L841" s="9"/>
      <c r="M841" s="12"/>
      <c r="P841" s="9"/>
      <c r="W841" s="13"/>
      <c r="X841" s="9"/>
      <c r="Y841" s="9"/>
      <c r="AA841" s="9"/>
    </row>
    <row r="842" spans="7:27" ht="12.75" x14ac:dyDescent="0.2">
      <c r="G842" s="4"/>
      <c r="H842" s="12"/>
      <c r="I842" s="13"/>
      <c r="K842" s="17"/>
      <c r="L842" s="9"/>
      <c r="M842" s="12"/>
      <c r="P842" s="9"/>
      <c r="W842" s="13"/>
      <c r="X842" s="9"/>
      <c r="Y842" s="9"/>
      <c r="AA842" s="9"/>
    </row>
    <row r="843" spans="7:27" ht="12.75" x14ac:dyDescent="0.2">
      <c r="G843" s="4"/>
      <c r="H843" s="12"/>
      <c r="I843" s="13"/>
      <c r="K843" s="17"/>
      <c r="L843" s="9"/>
      <c r="M843" s="12"/>
      <c r="P843" s="9"/>
      <c r="W843" s="13"/>
      <c r="X843" s="9"/>
      <c r="Y843" s="9"/>
      <c r="AA843" s="9"/>
    </row>
    <row r="844" spans="7:27" ht="12.75" x14ac:dyDescent="0.2">
      <c r="G844" s="4"/>
      <c r="H844" s="12"/>
      <c r="I844" s="13"/>
      <c r="K844" s="17"/>
      <c r="L844" s="9"/>
      <c r="M844" s="12"/>
      <c r="P844" s="9"/>
      <c r="W844" s="13"/>
      <c r="X844" s="9"/>
      <c r="Y844" s="9"/>
      <c r="AA844" s="9"/>
    </row>
    <row r="845" spans="7:27" ht="12.75" x14ac:dyDescent="0.2">
      <c r="G845" s="4"/>
      <c r="H845" s="12"/>
      <c r="I845" s="13"/>
      <c r="K845" s="17"/>
      <c r="L845" s="9"/>
      <c r="M845" s="12"/>
      <c r="P845" s="9"/>
      <c r="W845" s="13"/>
      <c r="X845" s="9"/>
      <c r="Y845" s="9"/>
      <c r="AA845" s="9"/>
    </row>
    <row r="846" spans="7:27" ht="12.75" x14ac:dyDescent="0.2">
      <c r="G846" s="4"/>
      <c r="H846" s="12"/>
      <c r="I846" s="13"/>
      <c r="K846" s="17"/>
      <c r="L846" s="9"/>
      <c r="M846" s="12"/>
      <c r="P846" s="9"/>
      <c r="W846" s="13"/>
      <c r="X846" s="9"/>
      <c r="Y846" s="9"/>
      <c r="AA846" s="9"/>
    </row>
    <row r="847" spans="7:27" ht="12.75" x14ac:dyDescent="0.2">
      <c r="G847" s="4"/>
      <c r="H847" s="12"/>
      <c r="I847" s="13"/>
      <c r="K847" s="17"/>
      <c r="L847" s="9"/>
      <c r="M847" s="12"/>
      <c r="P847" s="9"/>
      <c r="W847" s="13"/>
      <c r="X847" s="9"/>
      <c r="Y847" s="9"/>
      <c r="AA847" s="9"/>
    </row>
    <row r="848" spans="7:27" ht="12.75" x14ac:dyDescent="0.2">
      <c r="G848" s="4"/>
      <c r="H848" s="12"/>
      <c r="I848" s="13"/>
      <c r="K848" s="17"/>
      <c r="L848" s="9"/>
      <c r="M848" s="12"/>
      <c r="P848" s="9"/>
      <c r="W848" s="13"/>
      <c r="X848" s="9"/>
      <c r="Y848" s="9"/>
      <c r="AA848" s="9"/>
    </row>
    <row r="849" spans="7:27" ht="12.75" x14ac:dyDescent="0.2">
      <c r="G849" s="4"/>
      <c r="H849" s="12"/>
      <c r="I849" s="13"/>
      <c r="K849" s="17"/>
      <c r="L849" s="9"/>
      <c r="M849" s="12"/>
      <c r="P849" s="9"/>
      <c r="W849" s="13"/>
      <c r="X849" s="9"/>
      <c r="Y849" s="9"/>
      <c r="AA849" s="9"/>
    </row>
    <row r="850" spans="7:27" ht="12.75" x14ac:dyDescent="0.2">
      <c r="G850" s="4"/>
      <c r="H850" s="12"/>
      <c r="I850" s="13"/>
      <c r="K850" s="17"/>
      <c r="L850" s="9"/>
      <c r="M850" s="12"/>
      <c r="P850" s="9"/>
      <c r="W850" s="13"/>
      <c r="X850" s="9"/>
      <c r="Y850" s="9"/>
      <c r="AA850" s="9"/>
    </row>
    <row r="851" spans="7:27" ht="12.75" x14ac:dyDescent="0.2">
      <c r="G851" s="4"/>
      <c r="H851" s="12"/>
      <c r="I851" s="13"/>
      <c r="K851" s="17"/>
      <c r="L851" s="9"/>
      <c r="M851" s="12"/>
      <c r="P851" s="9"/>
      <c r="W851" s="13"/>
      <c r="X851" s="9"/>
      <c r="Y851" s="9"/>
      <c r="AA851" s="9"/>
    </row>
    <row r="852" spans="7:27" ht="12.75" x14ac:dyDescent="0.2">
      <c r="G852" s="4"/>
      <c r="H852" s="12"/>
      <c r="I852" s="13"/>
      <c r="K852" s="17"/>
      <c r="L852" s="9"/>
      <c r="M852" s="12"/>
      <c r="P852" s="9"/>
      <c r="W852" s="13"/>
      <c r="X852" s="9"/>
      <c r="Y852" s="9"/>
      <c r="AA852" s="9"/>
    </row>
    <row r="853" spans="7:27" ht="12.75" x14ac:dyDescent="0.2">
      <c r="G853" s="4"/>
      <c r="H853" s="12"/>
      <c r="I853" s="13"/>
      <c r="K853" s="17"/>
      <c r="L853" s="9"/>
      <c r="M853" s="12"/>
      <c r="P853" s="9"/>
      <c r="W853" s="13"/>
      <c r="X853" s="9"/>
      <c r="Y853" s="9"/>
      <c r="AA853" s="9"/>
    </row>
    <row r="854" spans="7:27" ht="12.75" x14ac:dyDescent="0.2">
      <c r="G854" s="4"/>
      <c r="H854" s="12"/>
      <c r="I854" s="13"/>
      <c r="K854" s="17"/>
      <c r="L854" s="9"/>
      <c r="M854" s="12"/>
      <c r="P854" s="9"/>
      <c r="W854" s="13"/>
      <c r="X854" s="9"/>
      <c r="Y854" s="9"/>
      <c r="AA854" s="9"/>
    </row>
    <row r="855" spans="7:27" ht="12.75" x14ac:dyDescent="0.2">
      <c r="G855" s="4"/>
      <c r="H855" s="12"/>
      <c r="I855" s="13"/>
      <c r="K855" s="17"/>
      <c r="L855" s="9"/>
      <c r="M855" s="12"/>
      <c r="P855" s="9"/>
      <c r="W855" s="13"/>
      <c r="X855" s="9"/>
      <c r="Y855" s="9"/>
      <c r="AA855" s="9"/>
    </row>
    <row r="856" spans="7:27" ht="12.75" x14ac:dyDescent="0.2">
      <c r="G856" s="4"/>
      <c r="H856" s="12"/>
      <c r="I856" s="13"/>
      <c r="K856" s="17"/>
      <c r="L856" s="9"/>
      <c r="M856" s="12"/>
      <c r="P856" s="9"/>
      <c r="W856" s="13"/>
      <c r="X856" s="9"/>
      <c r="Y856" s="9"/>
      <c r="AA856" s="9"/>
    </row>
    <row r="857" spans="7:27" ht="12.75" x14ac:dyDescent="0.2">
      <c r="G857" s="4"/>
      <c r="H857" s="12"/>
      <c r="I857" s="13"/>
      <c r="K857" s="17"/>
      <c r="L857" s="9"/>
      <c r="M857" s="12"/>
      <c r="P857" s="9"/>
      <c r="W857" s="13"/>
      <c r="X857" s="9"/>
      <c r="Y857" s="9"/>
      <c r="AA857" s="9"/>
    </row>
    <row r="858" spans="7:27" ht="12.75" x14ac:dyDescent="0.2">
      <c r="G858" s="4"/>
      <c r="H858" s="12"/>
      <c r="I858" s="13"/>
      <c r="K858" s="17"/>
      <c r="L858" s="9"/>
      <c r="M858" s="12"/>
      <c r="P858" s="9"/>
      <c r="W858" s="13"/>
      <c r="X858" s="9"/>
      <c r="Y858" s="9"/>
      <c r="AA858" s="9"/>
    </row>
    <row r="859" spans="7:27" ht="12.75" x14ac:dyDescent="0.2">
      <c r="G859" s="4"/>
      <c r="H859" s="12"/>
      <c r="I859" s="13"/>
      <c r="K859" s="17"/>
      <c r="L859" s="9"/>
      <c r="M859" s="12"/>
      <c r="P859" s="9"/>
      <c r="W859" s="13"/>
      <c r="X859" s="9"/>
      <c r="Y859" s="9"/>
      <c r="AA859" s="9"/>
    </row>
    <row r="860" spans="7:27" ht="12.75" x14ac:dyDescent="0.2">
      <c r="G860" s="4"/>
      <c r="H860" s="12"/>
      <c r="I860" s="13"/>
      <c r="K860" s="17"/>
      <c r="L860" s="9"/>
      <c r="M860" s="12"/>
      <c r="P860" s="9"/>
      <c r="W860" s="13"/>
      <c r="X860" s="9"/>
      <c r="Y860" s="9"/>
      <c r="AA860" s="9"/>
    </row>
    <row r="861" spans="7:27" ht="12.75" x14ac:dyDescent="0.2">
      <c r="G861" s="4"/>
      <c r="H861" s="12"/>
      <c r="I861" s="13"/>
      <c r="K861" s="17"/>
      <c r="L861" s="9"/>
      <c r="M861" s="12"/>
      <c r="P861" s="9"/>
      <c r="W861" s="13"/>
      <c r="X861" s="9"/>
      <c r="Y861" s="9"/>
      <c r="AA861" s="9"/>
    </row>
    <row r="862" spans="7:27" ht="12.75" x14ac:dyDescent="0.2">
      <c r="G862" s="4"/>
      <c r="H862" s="12"/>
      <c r="I862" s="13"/>
      <c r="K862" s="17"/>
      <c r="L862" s="9"/>
      <c r="M862" s="12"/>
      <c r="P862" s="9"/>
      <c r="W862" s="13"/>
      <c r="X862" s="9"/>
      <c r="Y862" s="9"/>
      <c r="AA862" s="9"/>
    </row>
    <row r="863" spans="7:27" ht="12.75" x14ac:dyDescent="0.2">
      <c r="G863" s="4"/>
      <c r="H863" s="12"/>
      <c r="I863" s="13"/>
      <c r="K863" s="17"/>
      <c r="L863" s="9"/>
      <c r="M863" s="12"/>
      <c r="P863" s="9"/>
      <c r="W863" s="13"/>
      <c r="X863" s="9"/>
      <c r="Y863" s="9"/>
      <c r="AA863" s="9"/>
    </row>
    <row r="864" spans="7:27" ht="12.75" x14ac:dyDescent="0.2">
      <c r="G864" s="4"/>
      <c r="H864" s="12"/>
      <c r="I864" s="13"/>
      <c r="K864" s="17"/>
      <c r="L864" s="9"/>
      <c r="M864" s="12"/>
      <c r="P864" s="9"/>
      <c r="W864" s="13"/>
      <c r="X864" s="9"/>
      <c r="Y864" s="9"/>
      <c r="AA864" s="9"/>
    </row>
    <row r="865" spans="7:27" ht="12.75" x14ac:dyDescent="0.2">
      <c r="G865" s="4"/>
      <c r="H865" s="12"/>
      <c r="I865" s="13"/>
      <c r="K865" s="17"/>
      <c r="L865" s="9"/>
      <c r="M865" s="12"/>
      <c r="P865" s="9"/>
      <c r="W865" s="13"/>
      <c r="X865" s="9"/>
      <c r="Y865" s="9"/>
      <c r="AA865" s="9"/>
    </row>
    <row r="866" spans="7:27" ht="12.75" x14ac:dyDescent="0.2">
      <c r="G866" s="4"/>
      <c r="H866" s="12"/>
      <c r="I866" s="13"/>
      <c r="K866" s="17"/>
      <c r="L866" s="9"/>
      <c r="M866" s="12"/>
      <c r="P866" s="9"/>
      <c r="W866" s="13"/>
      <c r="X866" s="9"/>
      <c r="Y866" s="9"/>
      <c r="AA866" s="9"/>
    </row>
    <row r="867" spans="7:27" ht="12.75" x14ac:dyDescent="0.2">
      <c r="G867" s="4"/>
      <c r="H867" s="12"/>
      <c r="I867" s="13"/>
      <c r="K867" s="17"/>
      <c r="L867" s="9"/>
      <c r="M867" s="12"/>
      <c r="P867" s="9"/>
      <c r="W867" s="13"/>
      <c r="X867" s="9"/>
      <c r="Y867" s="9"/>
      <c r="AA867" s="9"/>
    </row>
    <row r="868" spans="7:27" ht="12.75" x14ac:dyDescent="0.2">
      <c r="G868" s="4"/>
      <c r="H868" s="12"/>
      <c r="I868" s="13"/>
      <c r="K868" s="17"/>
      <c r="L868" s="9"/>
      <c r="M868" s="12"/>
      <c r="P868" s="9"/>
      <c r="W868" s="13"/>
      <c r="X868" s="9"/>
      <c r="Y868" s="9"/>
      <c r="AA868" s="9"/>
    </row>
    <row r="869" spans="7:27" ht="12.75" x14ac:dyDescent="0.2">
      <c r="G869" s="4"/>
      <c r="H869" s="12"/>
      <c r="I869" s="13"/>
      <c r="K869" s="17"/>
      <c r="L869" s="9"/>
      <c r="M869" s="12"/>
      <c r="P869" s="9"/>
      <c r="W869" s="13"/>
      <c r="X869" s="9"/>
      <c r="Y869" s="9"/>
      <c r="AA869" s="9"/>
    </row>
    <row r="870" spans="7:27" ht="12.75" x14ac:dyDescent="0.2">
      <c r="G870" s="4"/>
      <c r="H870" s="12"/>
      <c r="I870" s="13"/>
      <c r="K870" s="17"/>
      <c r="L870" s="9"/>
      <c r="M870" s="12"/>
      <c r="P870" s="9"/>
      <c r="W870" s="13"/>
      <c r="X870" s="9"/>
      <c r="Y870" s="9"/>
      <c r="AA870" s="9"/>
    </row>
    <row r="871" spans="7:27" ht="12.75" x14ac:dyDescent="0.2">
      <c r="G871" s="4"/>
      <c r="H871" s="12"/>
      <c r="I871" s="13"/>
      <c r="K871" s="17"/>
      <c r="L871" s="9"/>
      <c r="M871" s="12"/>
      <c r="P871" s="9"/>
      <c r="W871" s="13"/>
      <c r="X871" s="9"/>
      <c r="Y871" s="9"/>
      <c r="AA871" s="9"/>
    </row>
    <row r="872" spans="7:27" ht="12.75" x14ac:dyDescent="0.2">
      <c r="G872" s="4"/>
      <c r="H872" s="12"/>
      <c r="I872" s="13"/>
      <c r="K872" s="17"/>
      <c r="L872" s="9"/>
      <c r="M872" s="12"/>
      <c r="P872" s="9"/>
      <c r="W872" s="13"/>
      <c r="X872" s="9"/>
      <c r="Y872" s="9"/>
      <c r="AA872" s="9"/>
    </row>
    <row r="873" spans="7:27" ht="12.75" x14ac:dyDescent="0.2">
      <c r="G873" s="4"/>
      <c r="H873" s="12"/>
      <c r="I873" s="13"/>
      <c r="K873" s="17"/>
      <c r="L873" s="9"/>
      <c r="M873" s="12"/>
      <c r="P873" s="9"/>
      <c r="W873" s="13"/>
      <c r="X873" s="9"/>
      <c r="Y873" s="9"/>
      <c r="AA873" s="9"/>
    </row>
    <row r="874" spans="7:27" ht="12.75" x14ac:dyDescent="0.2">
      <c r="G874" s="4"/>
      <c r="H874" s="12"/>
      <c r="I874" s="13"/>
      <c r="K874" s="17"/>
      <c r="L874" s="9"/>
      <c r="M874" s="12"/>
      <c r="P874" s="9"/>
      <c r="W874" s="13"/>
      <c r="X874" s="9"/>
      <c r="Y874" s="9"/>
      <c r="AA874" s="9"/>
    </row>
    <row r="875" spans="7:27" ht="12.75" x14ac:dyDescent="0.2">
      <c r="G875" s="4"/>
      <c r="H875" s="12"/>
      <c r="I875" s="13"/>
      <c r="K875" s="17"/>
      <c r="L875" s="9"/>
      <c r="M875" s="12"/>
      <c r="P875" s="9"/>
      <c r="W875" s="13"/>
      <c r="X875" s="9"/>
      <c r="Y875" s="9"/>
      <c r="AA875" s="9"/>
    </row>
    <row r="876" spans="7:27" ht="12.75" x14ac:dyDescent="0.2">
      <c r="G876" s="4"/>
      <c r="H876" s="12"/>
      <c r="I876" s="13"/>
      <c r="K876" s="17"/>
      <c r="L876" s="9"/>
      <c r="M876" s="12"/>
      <c r="P876" s="9"/>
      <c r="W876" s="13"/>
      <c r="X876" s="9"/>
      <c r="Y876" s="9"/>
      <c r="AA876" s="9"/>
    </row>
    <row r="877" spans="7:27" ht="12.75" x14ac:dyDescent="0.2">
      <c r="G877" s="4"/>
      <c r="H877" s="12"/>
      <c r="I877" s="13"/>
      <c r="K877" s="17"/>
      <c r="L877" s="9"/>
      <c r="M877" s="12"/>
      <c r="P877" s="9"/>
      <c r="W877" s="13"/>
      <c r="X877" s="9"/>
      <c r="Y877" s="9"/>
      <c r="AA877" s="9"/>
    </row>
    <row r="878" spans="7:27" ht="12.75" x14ac:dyDescent="0.2">
      <c r="G878" s="4"/>
      <c r="H878" s="12"/>
      <c r="I878" s="13"/>
      <c r="K878" s="17"/>
      <c r="L878" s="9"/>
      <c r="M878" s="12"/>
      <c r="P878" s="9"/>
      <c r="W878" s="13"/>
      <c r="X878" s="9"/>
      <c r="Y878" s="9"/>
      <c r="AA878" s="9"/>
    </row>
    <row r="879" spans="7:27" ht="12.75" x14ac:dyDescent="0.2">
      <c r="G879" s="4"/>
      <c r="H879" s="12"/>
      <c r="I879" s="13"/>
      <c r="K879" s="17"/>
      <c r="L879" s="9"/>
      <c r="M879" s="12"/>
      <c r="P879" s="9"/>
      <c r="W879" s="13"/>
      <c r="X879" s="9"/>
      <c r="Y879" s="9"/>
      <c r="AA879" s="9"/>
    </row>
    <row r="880" spans="7:27" ht="12.75" x14ac:dyDescent="0.2">
      <c r="G880" s="4"/>
      <c r="H880" s="12"/>
      <c r="I880" s="13"/>
      <c r="K880" s="17"/>
      <c r="L880" s="9"/>
      <c r="M880" s="12"/>
      <c r="P880" s="9"/>
      <c r="W880" s="13"/>
      <c r="X880" s="9"/>
      <c r="Y880" s="9"/>
      <c r="AA880" s="9"/>
    </row>
    <row r="881" spans="7:27" ht="12.75" x14ac:dyDescent="0.2">
      <c r="G881" s="4"/>
      <c r="H881" s="12"/>
      <c r="I881" s="13"/>
      <c r="K881" s="17"/>
      <c r="L881" s="9"/>
      <c r="M881" s="12"/>
      <c r="P881" s="9"/>
      <c r="W881" s="13"/>
      <c r="X881" s="9"/>
      <c r="Y881" s="9"/>
      <c r="AA881" s="9"/>
    </row>
    <row r="882" spans="7:27" ht="12.75" x14ac:dyDescent="0.2">
      <c r="G882" s="4"/>
      <c r="H882" s="12"/>
      <c r="I882" s="13"/>
      <c r="K882" s="17"/>
      <c r="L882" s="9"/>
      <c r="M882" s="12"/>
      <c r="P882" s="9"/>
      <c r="W882" s="13"/>
      <c r="X882" s="9"/>
      <c r="Y882" s="9"/>
      <c r="AA882" s="9"/>
    </row>
    <row r="883" spans="7:27" ht="12.75" x14ac:dyDescent="0.2">
      <c r="G883" s="4"/>
      <c r="H883" s="12"/>
      <c r="I883" s="13"/>
      <c r="K883" s="17"/>
      <c r="L883" s="9"/>
      <c r="M883" s="12"/>
      <c r="P883" s="9"/>
      <c r="W883" s="13"/>
      <c r="X883" s="9"/>
      <c r="Y883" s="9"/>
      <c r="AA883" s="9"/>
    </row>
    <row r="884" spans="7:27" ht="12.75" x14ac:dyDescent="0.2">
      <c r="G884" s="4"/>
      <c r="H884" s="12"/>
      <c r="I884" s="13"/>
      <c r="K884" s="17"/>
      <c r="L884" s="9"/>
      <c r="M884" s="12"/>
      <c r="P884" s="9"/>
      <c r="W884" s="13"/>
      <c r="X884" s="9"/>
      <c r="Y884" s="9"/>
      <c r="AA884" s="9"/>
    </row>
    <row r="885" spans="7:27" ht="12.75" x14ac:dyDescent="0.2">
      <c r="G885" s="4"/>
      <c r="H885" s="12"/>
      <c r="I885" s="13"/>
      <c r="K885" s="17"/>
      <c r="L885" s="9"/>
      <c r="M885" s="12"/>
      <c r="P885" s="9"/>
      <c r="W885" s="13"/>
      <c r="X885" s="9"/>
      <c r="Y885" s="9"/>
      <c r="AA885" s="9"/>
    </row>
    <row r="886" spans="7:27" ht="12.75" x14ac:dyDescent="0.2">
      <c r="G886" s="4"/>
      <c r="H886" s="12"/>
      <c r="I886" s="13"/>
      <c r="K886" s="17"/>
      <c r="L886" s="9"/>
      <c r="M886" s="12"/>
      <c r="P886" s="9"/>
      <c r="W886" s="13"/>
      <c r="X886" s="9"/>
      <c r="Y886" s="9"/>
      <c r="AA886" s="9"/>
    </row>
    <row r="887" spans="7:27" ht="12.75" x14ac:dyDescent="0.2">
      <c r="G887" s="4"/>
      <c r="H887" s="12"/>
      <c r="I887" s="13"/>
      <c r="K887" s="17"/>
      <c r="L887" s="9"/>
      <c r="M887" s="12"/>
      <c r="P887" s="9"/>
      <c r="W887" s="13"/>
      <c r="X887" s="9"/>
      <c r="Y887" s="9"/>
      <c r="AA887" s="9"/>
    </row>
    <row r="888" spans="7:27" ht="12.75" x14ac:dyDescent="0.2">
      <c r="G888" s="4"/>
      <c r="H888" s="12"/>
      <c r="I888" s="13"/>
      <c r="K888" s="17"/>
      <c r="L888" s="9"/>
      <c r="M888" s="12"/>
      <c r="P888" s="9"/>
      <c r="W888" s="13"/>
      <c r="X888" s="9"/>
      <c r="Y888" s="9"/>
      <c r="AA888" s="9"/>
    </row>
    <row r="889" spans="7:27" ht="12.75" x14ac:dyDescent="0.2">
      <c r="G889" s="4"/>
      <c r="H889" s="12"/>
      <c r="I889" s="13"/>
      <c r="K889" s="17"/>
      <c r="L889" s="9"/>
      <c r="M889" s="12"/>
      <c r="P889" s="9"/>
      <c r="W889" s="13"/>
      <c r="X889" s="9"/>
      <c r="Y889" s="9"/>
      <c r="AA889" s="9"/>
    </row>
    <row r="890" spans="7:27" ht="12.75" x14ac:dyDescent="0.2">
      <c r="G890" s="4"/>
      <c r="H890" s="12"/>
      <c r="I890" s="13"/>
      <c r="K890" s="17"/>
      <c r="L890" s="9"/>
      <c r="M890" s="12"/>
      <c r="P890" s="9"/>
      <c r="W890" s="13"/>
      <c r="X890" s="9"/>
      <c r="Y890" s="9"/>
      <c r="AA890" s="9"/>
    </row>
    <row r="891" spans="7:27" ht="12.75" x14ac:dyDescent="0.2">
      <c r="G891" s="4"/>
      <c r="H891" s="12"/>
      <c r="I891" s="13"/>
      <c r="K891" s="17"/>
      <c r="L891" s="9"/>
      <c r="M891" s="12"/>
      <c r="P891" s="9"/>
      <c r="W891" s="13"/>
      <c r="X891" s="9"/>
      <c r="Y891" s="9"/>
      <c r="AA891" s="9"/>
    </row>
    <row r="892" spans="7:27" ht="12.75" x14ac:dyDescent="0.2">
      <c r="G892" s="4"/>
      <c r="H892" s="12"/>
      <c r="I892" s="13"/>
      <c r="K892" s="17"/>
      <c r="L892" s="9"/>
      <c r="M892" s="12"/>
      <c r="P892" s="9"/>
      <c r="W892" s="13"/>
      <c r="X892" s="9"/>
      <c r="Y892" s="9"/>
      <c r="AA892" s="9"/>
    </row>
    <row r="893" spans="7:27" ht="12.75" x14ac:dyDescent="0.2">
      <c r="G893" s="4"/>
      <c r="H893" s="12"/>
      <c r="I893" s="13"/>
      <c r="K893" s="17"/>
      <c r="L893" s="9"/>
      <c r="M893" s="12"/>
      <c r="P893" s="9"/>
      <c r="W893" s="13"/>
      <c r="X893" s="9"/>
      <c r="Y893" s="9"/>
      <c r="AA893" s="9"/>
    </row>
    <row r="894" spans="7:27" ht="12.75" x14ac:dyDescent="0.2">
      <c r="G894" s="4"/>
      <c r="H894" s="12"/>
      <c r="I894" s="13"/>
      <c r="K894" s="17"/>
      <c r="L894" s="9"/>
      <c r="M894" s="12"/>
      <c r="P894" s="9"/>
      <c r="W894" s="13"/>
      <c r="X894" s="9"/>
      <c r="Y894" s="9"/>
      <c r="AA894" s="9"/>
    </row>
    <row r="895" spans="7:27" ht="12.75" x14ac:dyDescent="0.2">
      <c r="G895" s="4"/>
      <c r="H895" s="12"/>
      <c r="I895" s="13"/>
      <c r="K895" s="17"/>
      <c r="L895" s="9"/>
      <c r="M895" s="12"/>
      <c r="P895" s="9"/>
      <c r="W895" s="13"/>
      <c r="X895" s="9"/>
      <c r="Y895" s="9"/>
      <c r="AA895" s="9"/>
    </row>
    <row r="896" spans="7:27" ht="12.75" x14ac:dyDescent="0.2">
      <c r="G896" s="4"/>
      <c r="H896" s="12"/>
      <c r="I896" s="13"/>
      <c r="K896" s="17"/>
      <c r="L896" s="9"/>
      <c r="M896" s="12"/>
      <c r="P896" s="9"/>
      <c r="W896" s="13"/>
      <c r="X896" s="9"/>
      <c r="Y896" s="9"/>
      <c r="AA896" s="9"/>
    </row>
    <row r="897" spans="7:27" ht="12.75" x14ac:dyDescent="0.2">
      <c r="G897" s="4"/>
      <c r="H897" s="12"/>
      <c r="I897" s="13"/>
      <c r="K897" s="17"/>
      <c r="L897" s="9"/>
      <c r="M897" s="12"/>
      <c r="P897" s="9"/>
      <c r="W897" s="13"/>
      <c r="X897" s="9"/>
      <c r="Y897" s="9"/>
      <c r="AA897" s="9"/>
    </row>
    <row r="898" spans="7:27" ht="12.75" x14ac:dyDescent="0.2">
      <c r="G898" s="4"/>
      <c r="H898" s="12"/>
      <c r="I898" s="13"/>
      <c r="K898" s="17"/>
      <c r="L898" s="9"/>
      <c r="M898" s="12"/>
      <c r="P898" s="9"/>
      <c r="W898" s="13"/>
      <c r="X898" s="9"/>
      <c r="Y898" s="9"/>
      <c r="AA898" s="9"/>
    </row>
    <row r="899" spans="7:27" ht="12.75" x14ac:dyDescent="0.2">
      <c r="G899" s="4"/>
      <c r="H899" s="12"/>
      <c r="I899" s="13"/>
      <c r="K899" s="17"/>
      <c r="L899" s="9"/>
      <c r="M899" s="12"/>
      <c r="P899" s="9"/>
      <c r="W899" s="13"/>
      <c r="X899" s="9"/>
      <c r="Y899" s="9"/>
      <c r="AA899" s="9"/>
    </row>
    <row r="900" spans="7:27" ht="12.75" x14ac:dyDescent="0.2">
      <c r="G900" s="4"/>
      <c r="H900" s="12"/>
      <c r="I900" s="13"/>
      <c r="K900" s="17"/>
      <c r="L900" s="9"/>
      <c r="M900" s="12"/>
      <c r="P900" s="9"/>
      <c r="W900" s="13"/>
      <c r="X900" s="9"/>
      <c r="Y900" s="9"/>
      <c r="AA900" s="9"/>
    </row>
    <row r="901" spans="7:27" ht="12.75" x14ac:dyDescent="0.2">
      <c r="G901" s="4"/>
      <c r="H901" s="12"/>
      <c r="I901" s="13"/>
      <c r="K901" s="17"/>
      <c r="L901" s="9"/>
      <c r="M901" s="12"/>
      <c r="P901" s="9"/>
      <c r="W901" s="13"/>
      <c r="X901" s="9"/>
      <c r="Y901" s="9"/>
      <c r="AA901" s="9"/>
    </row>
    <row r="902" spans="7:27" ht="12.75" x14ac:dyDescent="0.2">
      <c r="G902" s="4"/>
      <c r="H902" s="12"/>
      <c r="I902" s="13"/>
      <c r="K902" s="17"/>
      <c r="L902" s="9"/>
      <c r="M902" s="12"/>
      <c r="P902" s="9"/>
      <c r="W902" s="13"/>
      <c r="X902" s="9"/>
      <c r="Y902" s="9"/>
      <c r="AA902" s="9"/>
    </row>
    <row r="903" spans="7:27" ht="12.75" x14ac:dyDescent="0.2">
      <c r="G903" s="4"/>
      <c r="H903" s="12"/>
      <c r="I903" s="13"/>
      <c r="K903" s="17"/>
      <c r="L903" s="9"/>
      <c r="M903" s="12"/>
      <c r="P903" s="9"/>
      <c r="W903" s="13"/>
      <c r="X903" s="9"/>
      <c r="Y903" s="9"/>
      <c r="AA903" s="9"/>
    </row>
    <row r="904" spans="7:27" ht="12.75" x14ac:dyDescent="0.2">
      <c r="G904" s="4"/>
      <c r="H904" s="12"/>
      <c r="I904" s="13"/>
      <c r="K904" s="17"/>
      <c r="L904" s="9"/>
      <c r="M904" s="12"/>
      <c r="P904" s="9"/>
      <c r="W904" s="13"/>
      <c r="X904" s="9"/>
      <c r="Y904" s="9"/>
      <c r="AA904" s="9"/>
    </row>
    <row r="905" spans="7:27" ht="12.75" x14ac:dyDescent="0.2">
      <c r="G905" s="4"/>
      <c r="H905" s="12"/>
      <c r="I905" s="13"/>
      <c r="K905" s="17"/>
      <c r="L905" s="9"/>
      <c r="M905" s="12"/>
      <c r="P905" s="9"/>
      <c r="W905" s="13"/>
      <c r="X905" s="9"/>
      <c r="Y905" s="9"/>
      <c r="AA905" s="9"/>
    </row>
    <row r="906" spans="7:27" ht="12.75" x14ac:dyDescent="0.2">
      <c r="G906" s="4"/>
      <c r="H906" s="12"/>
      <c r="I906" s="13"/>
      <c r="K906" s="17"/>
      <c r="L906" s="9"/>
      <c r="M906" s="12"/>
      <c r="P906" s="9"/>
      <c r="W906" s="13"/>
      <c r="X906" s="9"/>
      <c r="Y906" s="9"/>
      <c r="AA906" s="9"/>
    </row>
    <row r="907" spans="7:27" ht="12.75" x14ac:dyDescent="0.2">
      <c r="G907" s="4"/>
      <c r="H907" s="12"/>
      <c r="I907" s="13"/>
      <c r="K907" s="17"/>
      <c r="L907" s="9"/>
      <c r="M907" s="12"/>
      <c r="P907" s="9"/>
      <c r="W907" s="13"/>
      <c r="X907" s="9"/>
      <c r="Y907" s="9"/>
      <c r="AA907" s="9"/>
    </row>
    <row r="908" spans="7:27" ht="12.75" x14ac:dyDescent="0.2">
      <c r="G908" s="4"/>
      <c r="H908" s="12"/>
      <c r="I908" s="13"/>
      <c r="K908" s="17"/>
      <c r="L908" s="9"/>
      <c r="M908" s="12"/>
      <c r="P908" s="9"/>
      <c r="W908" s="13"/>
      <c r="X908" s="9"/>
      <c r="Y908" s="9"/>
      <c r="AA908" s="9"/>
    </row>
    <row r="909" spans="7:27" ht="12.75" x14ac:dyDescent="0.2">
      <c r="G909" s="4"/>
      <c r="H909" s="12"/>
      <c r="I909" s="13"/>
      <c r="K909" s="17"/>
      <c r="L909" s="9"/>
      <c r="M909" s="12"/>
      <c r="P909" s="9"/>
      <c r="W909" s="13"/>
      <c r="X909" s="9"/>
      <c r="Y909" s="9"/>
      <c r="AA909" s="9"/>
    </row>
    <row r="910" spans="7:27" ht="12.75" x14ac:dyDescent="0.2">
      <c r="G910" s="4"/>
      <c r="H910" s="12"/>
      <c r="I910" s="13"/>
      <c r="K910" s="17"/>
      <c r="L910" s="9"/>
      <c r="M910" s="12"/>
      <c r="P910" s="9"/>
      <c r="W910" s="13"/>
      <c r="X910" s="9"/>
      <c r="Y910" s="9"/>
      <c r="AA910" s="9"/>
    </row>
    <row r="911" spans="7:27" ht="12.75" x14ac:dyDescent="0.2">
      <c r="G911" s="4"/>
      <c r="H911" s="12"/>
      <c r="I911" s="13"/>
      <c r="K911" s="17"/>
      <c r="L911" s="9"/>
      <c r="M911" s="12"/>
      <c r="P911" s="9"/>
      <c r="W911" s="13"/>
      <c r="X911" s="9"/>
      <c r="Y911" s="9"/>
      <c r="AA911" s="9"/>
    </row>
    <row r="912" spans="7:27" ht="12.75" x14ac:dyDescent="0.2">
      <c r="G912" s="4"/>
      <c r="H912" s="12"/>
      <c r="I912" s="13"/>
      <c r="K912" s="17"/>
      <c r="L912" s="9"/>
      <c r="M912" s="12"/>
      <c r="P912" s="9"/>
      <c r="W912" s="13"/>
      <c r="X912" s="9"/>
      <c r="Y912" s="9"/>
      <c r="AA912" s="9"/>
    </row>
    <row r="913" spans="7:27" ht="12.75" x14ac:dyDescent="0.2">
      <c r="G913" s="4"/>
      <c r="H913" s="12"/>
      <c r="I913" s="13"/>
      <c r="K913" s="17"/>
      <c r="L913" s="9"/>
      <c r="M913" s="12"/>
      <c r="P913" s="9"/>
      <c r="W913" s="13"/>
      <c r="X913" s="9"/>
      <c r="Y913" s="9"/>
      <c r="AA913" s="9"/>
    </row>
    <row r="914" spans="7:27" ht="12.75" x14ac:dyDescent="0.2">
      <c r="G914" s="4"/>
      <c r="H914" s="12"/>
      <c r="I914" s="13"/>
      <c r="K914" s="17"/>
      <c r="L914" s="9"/>
      <c r="M914" s="12"/>
      <c r="P914" s="9"/>
      <c r="W914" s="13"/>
      <c r="X914" s="9"/>
      <c r="Y914" s="9"/>
      <c r="AA914" s="9"/>
    </row>
    <row r="915" spans="7:27" ht="12.75" x14ac:dyDescent="0.2">
      <c r="G915" s="4"/>
      <c r="H915" s="12"/>
      <c r="I915" s="13"/>
      <c r="K915" s="17"/>
      <c r="L915" s="9"/>
      <c r="M915" s="12"/>
      <c r="P915" s="9"/>
      <c r="W915" s="13"/>
      <c r="X915" s="9"/>
      <c r="Y915" s="9"/>
      <c r="AA915" s="9"/>
    </row>
    <row r="916" spans="7:27" ht="12.75" x14ac:dyDescent="0.2">
      <c r="G916" s="4"/>
      <c r="H916" s="12"/>
      <c r="I916" s="13"/>
      <c r="K916" s="17"/>
      <c r="L916" s="9"/>
      <c r="M916" s="12"/>
      <c r="P916" s="9"/>
      <c r="W916" s="13"/>
      <c r="X916" s="9"/>
      <c r="Y916" s="9"/>
      <c r="AA916" s="9"/>
    </row>
    <row r="917" spans="7:27" ht="12.75" x14ac:dyDescent="0.2">
      <c r="G917" s="4"/>
      <c r="H917" s="12"/>
      <c r="I917" s="13"/>
      <c r="K917" s="17"/>
      <c r="L917" s="9"/>
      <c r="M917" s="12"/>
      <c r="P917" s="9"/>
      <c r="W917" s="13"/>
      <c r="X917" s="9"/>
      <c r="Y917" s="9"/>
      <c r="AA917" s="9"/>
    </row>
    <row r="918" spans="7:27" ht="12.75" x14ac:dyDescent="0.2">
      <c r="G918" s="4"/>
      <c r="H918" s="12"/>
      <c r="I918" s="13"/>
      <c r="K918" s="17"/>
      <c r="L918" s="9"/>
      <c r="M918" s="12"/>
      <c r="P918" s="9"/>
      <c r="W918" s="13"/>
      <c r="X918" s="9"/>
      <c r="Y918" s="9"/>
      <c r="AA918" s="9"/>
    </row>
    <row r="919" spans="7:27" ht="12.75" x14ac:dyDescent="0.2">
      <c r="G919" s="4"/>
      <c r="H919" s="12"/>
      <c r="I919" s="13"/>
      <c r="K919" s="17"/>
      <c r="L919" s="9"/>
      <c r="M919" s="12"/>
      <c r="P919" s="9"/>
      <c r="W919" s="13"/>
      <c r="X919" s="9"/>
      <c r="Y919" s="9"/>
      <c r="AA919" s="9"/>
    </row>
    <row r="920" spans="7:27" ht="12.75" x14ac:dyDescent="0.2">
      <c r="G920" s="4"/>
      <c r="H920" s="12"/>
      <c r="I920" s="13"/>
      <c r="K920" s="17"/>
      <c r="L920" s="9"/>
      <c r="M920" s="12"/>
      <c r="P920" s="9"/>
      <c r="W920" s="13"/>
      <c r="X920" s="9"/>
      <c r="Y920" s="9"/>
      <c r="AA920" s="9"/>
    </row>
    <row r="921" spans="7:27" ht="12.75" x14ac:dyDescent="0.2">
      <c r="G921" s="4"/>
      <c r="H921" s="12"/>
      <c r="I921" s="13"/>
      <c r="K921" s="17"/>
      <c r="L921" s="9"/>
      <c r="M921" s="12"/>
      <c r="P921" s="9"/>
      <c r="W921" s="13"/>
      <c r="X921" s="9"/>
      <c r="Y921" s="9"/>
      <c r="AA921" s="9"/>
    </row>
    <row r="922" spans="7:27" ht="12.75" x14ac:dyDescent="0.2">
      <c r="G922" s="4"/>
      <c r="H922" s="12"/>
      <c r="I922" s="13"/>
      <c r="K922" s="17"/>
      <c r="L922" s="9"/>
      <c r="M922" s="12"/>
      <c r="P922" s="9"/>
      <c r="W922" s="13"/>
      <c r="X922" s="9"/>
      <c r="Y922" s="9"/>
      <c r="AA922" s="9"/>
    </row>
    <row r="923" spans="7:27" ht="12.75" x14ac:dyDescent="0.2">
      <c r="G923" s="4"/>
      <c r="H923" s="12"/>
      <c r="I923" s="13"/>
      <c r="K923" s="17"/>
      <c r="L923" s="9"/>
      <c r="M923" s="12"/>
      <c r="P923" s="9"/>
      <c r="W923" s="13"/>
      <c r="X923" s="9"/>
      <c r="Y923" s="9"/>
      <c r="AA923" s="9"/>
    </row>
    <row r="924" spans="7:27" ht="12.75" x14ac:dyDescent="0.2">
      <c r="G924" s="4"/>
      <c r="H924" s="12"/>
      <c r="I924" s="13"/>
      <c r="K924" s="17"/>
      <c r="L924" s="9"/>
      <c r="M924" s="12"/>
      <c r="P924" s="9"/>
      <c r="W924" s="13"/>
      <c r="X924" s="9"/>
      <c r="Y924" s="9"/>
      <c r="AA924" s="9"/>
    </row>
    <row r="925" spans="7:27" ht="12.75" x14ac:dyDescent="0.2">
      <c r="G925" s="4"/>
      <c r="H925" s="12"/>
      <c r="I925" s="13"/>
      <c r="K925" s="17"/>
      <c r="L925" s="9"/>
      <c r="M925" s="12"/>
      <c r="P925" s="9"/>
      <c r="W925" s="13"/>
      <c r="X925" s="9"/>
      <c r="Y925" s="9"/>
      <c r="AA925" s="9"/>
    </row>
    <row r="926" spans="7:27" ht="12.75" x14ac:dyDescent="0.2">
      <c r="G926" s="4"/>
      <c r="H926" s="12"/>
      <c r="I926" s="13"/>
      <c r="K926" s="17"/>
      <c r="L926" s="9"/>
      <c r="M926" s="12"/>
      <c r="P926" s="9"/>
      <c r="W926" s="13"/>
      <c r="X926" s="9"/>
      <c r="Y926" s="9"/>
      <c r="AA926" s="9"/>
    </row>
    <row r="927" spans="7:27" ht="12.75" x14ac:dyDescent="0.2">
      <c r="G927" s="4"/>
      <c r="H927" s="12"/>
      <c r="I927" s="13"/>
      <c r="K927" s="17"/>
      <c r="L927" s="9"/>
      <c r="M927" s="12"/>
      <c r="P927" s="9"/>
      <c r="W927" s="13"/>
      <c r="X927" s="9"/>
      <c r="Y927" s="9"/>
      <c r="AA927" s="9"/>
    </row>
    <row r="928" spans="7:27" ht="12.75" x14ac:dyDescent="0.2">
      <c r="G928" s="4"/>
      <c r="H928" s="12"/>
      <c r="I928" s="13"/>
      <c r="K928" s="17"/>
      <c r="L928" s="9"/>
      <c r="M928" s="12"/>
      <c r="P928" s="9"/>
      <c r="W928" s="13"/>
      <c r="X928" s="9"/>
      <c r="Y928" s="9"/>
      <c r="AA928" s="9"/>
    </row>
    <row r="929" spans="7:27" ht="12.75" x14ac:dyDescent="0.2">
      <c r="G929" s="4"/>
      <c r="H929" s="12"/>
      <c r="I929" s="13"/>
      <c r="K929" s="17"/>
      <c r="L929" s="9"/>
      <c r="M929" s="12"/>
      <c r="P929" s="9"/>
      <c r="W929" s="13"/>
      <c r="X929" s="9"/>
      <c r="Y929" s="9"/>
      <c r="AA929" s="9"/>
    </row>
    <row r="930" spans="7:27" ht="12.75" x14ac:dyDescent="0.2">
      <c r="G930" s="4"/>
      <c r="H930" s="12"/>
      <c r="I930" s="13"/>
      <c r="K930" s="17"/>
      <c r="L930" s="9"/>
      <c r="M930" s="12"/>
      <c r="P930" s="9"/>
      <c r="W930" s="13"/>
      <c r="X930" s="9"/>
      <c r="Y930" s="9"/>
      <c r="AA930" s="9"/>
    </row>
    <row r="931" spans="7:27" ht="12.75" x14ac:dyDescent="0.2">
      <c r="G931" s="4"/>
      <c r="H931" s="12"/>
      <c r="I931" s="13"/>
      <c r="K931" s="17"/>
      <c r="L931" s="9"/>
      <c r="M931" s="12"/>
      <c r="P931" s="9"/>
      <c r="W931" s="13"/>
      <c r="X931" s="9"/>
      <c r="Y931" s="9"/>
      <c r="AA931" s="9"/>
    </row>
    <row r="932" spans="7:27" ht="12.75" x14ac:dyDescent="0.2">
      <c r="G932" s="4"/>
      <c r="H932" s="12"/>
      <c r="I932" s="13"/>
      <c r="K932" s="17"/>
      <c r="L932" s="9"/>
      <c r="M932" s="12"/>
      <c r="P932" s="9"/>
      <c r="W932" s="13"/>
      <c r="X932" s="9"/>
      <c r="Y932" s="9"/>
      <c r="AA932" s="9"/>
    </row>
    <row r="933" spans="7:27" ht="12.75" x14ac:dyDescent="0.2">
      <c r="G933" s="4"/>
      <c r="H933" s="12"/>
      <c r="I933" s="13"/>
      <c r="K933" s="17"/>
      <c r="L933" s="9"/>
      <c r="M933" s="12"/>
      <c r="P933" s="9"/>
      <c r="W933" s="13"/>
      <c r="X933" s="9"/>
      <c r="Y933" s="9"/>
      <c r="AA933" s="9"/>
    </row>
    <row r="934" spans="7:27" ht="12.75" x14ac:dyDescent="0.2">
      <c r="G934" s="4"/>
      <c r="H934" s="12"/>
      <c r="I934" s="13"/>
      <c r="K934" s="17"/>
      <c r="L934" s="9"/>
      <c r="M934" s="12"/>
      <c r="P934" s="9"/>
      <c r="W934" s="13"/>
      <c r="X934" s="9"/>
      <c r="Y934" s="9"/>
      <c r="AA934" s="9"/>
    </row>
    <row r="935" spans="7:27" ht="12.75" x14ac:dyDescent="0.2">
      <c r="G935" s="4"/>
      <c r="H935" s="12"/>
      <c r="I935" s="13"/>
      <c r="K935" s="17"/>
      <c r="L935" s="9"/>
      <c r="M935" s="12"/>
      <c r="P935" s="9"/>
      <c r="W935" s="13"/>
      <c r="X935" s="9"/>
      <c r="Y935" s="9"/>
      <c r="AA935" s="9"/>
    </row>
    <row r="936" spans="7:27" ht="12.75" x14ac:dyDescent="0.2">
      <c r="G936" s="4"/>
      <c r="H936" s="12"/>
      <c r="I936" s="13"/>
      <c r="K936" s="17"/>
      <c r="L936" s="9"/>
      <c r="M936" s="12"/>
      <c r="P936" s="9"/>
      <c r="W936" s="13"/>
      <c r="X936" s="9"/>
      <c r="Y936" s="9"/>
      <c r="AA936" s="9"/>
    </row>
    <row r="937" spans="7:27" ht="12.75" x14ac:dyDescent="0.2">
      <c r="G937" s="4"/>
      <c r="H937" s="12"/>
      <c r="I937" s="13"/>
      <c r="K937" s="17"/>
      <c r="L937" s="9"/>
      <c r="M937" s="12"/>
      <c r="P937" s="9"/>
      <c r="W937" s="13"/>
      <c r="X937" s="9"/>
      <c r="Y937" s="9"/>
      <c r="AA937" s="9"/>
    </row>
    <row r="938" spans="7:27" ht="12.75" x14ac:dyDescent="0.2">
      <c r="G938" s="4"/>
      <c r="H938" s="12"/>
      <c r="I938" s="13"/>
      <c r="K938" s="17"/>
      <c r="L938" s="9"/>
      <c r="M938" s="12"/>
      <c r="P938" s="9"/>
      <c r="W938" s="13"/>
      <c r="X938" s="9"/>
      <c r="Y938" s="9"/>
      <c r="AA938" s="9"/>
    </row>
    <row r="939" spans="7:27" ht="12.75" x14ac:dyDescent="0.2">
      <c r="G939" s="4"/>
      <c r="H939" s="12"/>
      <c r="I939" s="13"/>
      <c r="K939" s="17"/>
      <c r="L939" s="9"/>
      <c r="M939" s="12"/>
      <c r="P939" s="9"/>
      <c r="W939" s="13"/>
      <c r="X939" s="9"/>
      <c r="Y939" s="9"/>
      <c r="AA939" s="9"/>
    </row>
    <row r="940" spans="7:27" ht="12.75" x14ac:dyDescent="0.2">
      <c r="G940" s="4"/>
      <c r="H940" s="12"/>
      <c r="I940" s="13"/>
      <c r="K940" s="17"/>
      <c r="L940" s="9"/>
      <c r="M940" s="12"/>
      <c r="P940" s="9"/>
      <c r="W940" s="13"/>
      <c r="X940" s="9"/>
      <c r="Y940" s="9"/>
      <c r="AA940" s="9"/>
    </row>
    <row r="941" spans="7:27" ht="12.75" x14ac:dyDescent="0.2">
      <c r="G941" s="4"/>
      <c r="H941" s="12"/>
      <c r="I941" s="13"/>
      <c r="K941" s="17"/>
      <c r="L941" s="9"/>
      <c r="M941" s="12"/>
      <c r="P941" s="9"/>
      <c r="W941" s="13"/>
      <c r="X941" s="9"/>
      <c r="Y941" s="9"/>
      <c r="AA941" s="9"/>
    </row>
    <row r="942" spans="7:27" ht="12.75" x14ac:dyDescent="0.2">
      <c r="G942" s="4"/>
      <c r="H942" s="12"/>
      <c r="I942" s="13"/>
      <c r="K942" s="17"/>
      <c r="L942" s="9"/>
      <c r="M942" s="12"/>
      <c r="P942" s="9"/>
      <c r="W942" s="13"/>
      <c r="X942" s="9"/>
      <c r="Y942" s="9"/>
      <c r="AA942" s="9"/>
    </row>
    <row r="943" spans="7:27" ht="12.75" x14ac:dyDescent="0.2">
      <c r="G943" s="4"/>
      <c r="H943" s="12"/>
      <c r="I943" s="13"/>
      <c r="K943" s="17"/>
      <c r="L943" s="9"/>
      <c r="M943" s="12"/>
      <c r="P943" s="9"/>
      <c r="W943" s="13"/>
      <c r="X943" s="9"/>
      <c r="Y943" s="9"/>
      <c r="AA943" s="9"/>
    </row>
    <row r="944" spans="7:27" ht="12.75" x14ac:dyDescent="0.2">
      <c r="G944" s="4"/>
      <c r="H944" s="12"/>
      <c r="I944" s="13"/>
      <c r="K944" s="17"/>
      <c r="L944" s="9"/>
      <c r="M944" s="12"/>
      <c r="P944" s="9"/>
      <c r="W944" s="13"/>
      <c r="X944" s="9"/>
      <c r="Y944" s="9"/>
      <c r="AA944" s="9"/>
    </row>
    <row r="945" spans="7:27" ht="12.75" x14ac:dyDescent="0.2">
      <c r="G945" s="4"/>
      <c r="H945" s="12"/>
      <c r="I945" s="13"/>
      <c r="K945" s="17"/>
      <c r="L945" s="9"/>
      <c r="M945" s="12"/>
      <c r="P945" s="9"/>
      <c r="W945" s="13"/>
      <c r="X945" s="9"/>
      <c r="Y945" s="9"/>
      <c r="AA945" s="9"/>
    </row>
    <row r="946" spans="7:27" ht="12.75" x14ac:dyDescent="0.2">
      <c r="G946" s="4"/>
      <c r="H946" s="12"/>
      <c r="I946" s="13"/>
      <c r="K946" s="17"/>
      <c r="L946" s="9"/>
      <c r="M946" s="12"/>
      <c r="P946" s="9"/>
      <c r="W946" s="13"/>
      <c r="X946" s="9"/>
      <c r="Y946" s="9"/>
      <c r="AA946" s="9"/>
    </row>
    <row r="947" spans="7:27" ht="12.75" x14ac:dyDescent="0.2">
      <c r="G947" s="4"/>
      <c r="H947" s="12"/>
      <c r="I947" s="13"/>
      <c r="K947" s="17"/>
      <c r="L947" s="9"/>
      <c r="M947" s="12"/>
      <c r="P947" s="9"/>
      <c r="W947" s="13"/>
      <c r="X947" s="9"/>
      <c r="Y947" s="9"/>
      <c r="AA947" s="9"/>
    </row>
    <row r="948" spans="7:27" ht="12.75" x14ac:dyDescent="0.2">
      <c r="G948" s="4"/>
      <c r="H948" s="12"/>
      <c r="I948" s="13"/>
      <c r="K948" s="17"/>
      <c r="L948" s="9"/>
      <c r="M948" s="12"/>
      <c r="P948" s="9"/>
      <c r="W948" s="13"/>
      <c r="X948" s="9"/>
      <c r="Y948" s="9"/>
      <c r="AA948" s="9"/>
    </row>
    <row r="949" spans="7:27" ht="12.75" x14ac:dyDescent="0.2">
      <c r="G949" s="4"/>
      <c r="H949" s="12"/>
      <c r="I949" s="13"/>
      <c r="K949" s="17"/>
      <c r="L949" s="9"/>
      <c r="M949" s="12"/>
      <c r="P949" s="9"/>
      <c r="W949" s="13"/>
      <c r="X949" s="9"/>
      <c r="Y949" s="9"/>
      <c r="AA949" s="9"/>
    </row>
    <row r="950" spans="7:27" ht="12.75" x14ac:dyDescent="0.2">
      <c r="G950" s="4"/>
      <c r="H950" s="12"/>
      <c r="I950" s="13"/>
      <c r="K950" s="17"/>
      <c r="L950" s="9"/>
      <c r="M950" s="12"/>
      <c r="P950" s="9"/>
      <c r="W950" s="13"/>
      <c r="X950" s="9"/>
      <c r="Y950" s="9"/>
      <c r="AA950" s="9"/>
    </row>
    <row r="951" spans="7:27" ht="12.75" x14ac:dyDescent="0.2">
      <c r="G951" s="4"/>
      <c r="H951" s="12"/>
      <c r="I951" s="13"/>
      <c r="K951" s="17"/>
      <c r="L951" s="9"/>
      <c r="M951" s="12"/>
      <c r="P951" s="9"/>
      <c r="W951" s="13"/>
      <c r="X951" s="9"/>
      <c r="Y951" s="9"/>
      <c r="AA951" s="9"/>
    </row>
    <row r="952" spans="7:27" ht="12.75" x14ac:dyDescent="0.2">
      <c r="G952" s="4"/>
      <c r="H952" s="12"/>
      <c r="I952" s="13"/>
      <c r="K952" s="17"/>
      <c r="L952" s="9"/>
      <c r="M952" s="12"/>
      <c r="P952" s="9"/>
      <c r="W952" s="13"/>
      <c r="X952" s="9"/>
      <c r="Y952" s="9"/>
      <c r="AA952" s="9"/>
    </row>
    <row r="953" spans="7:27" ht="12.75" x14ac:dyDescent="0.2">
      <c r="G953" s="4"/>
      <c r="H953" s="12"/>
      <c r="I953" s="13"/>
      <c r="K953" s="17"/>
      <c r="L953" s="9"/>
      <c r="M953" s="12"/>
      <c r="P953" s="9"/>
      <c r="W953" s="13"/>
      <c r="X953" s="9"/>
      <c r="Y953" s="9"/>
      <c r="AA953" s="9"/>
    </row>
  </sheetData>
  <hyperlinks>
    <hyperlink ref="E2" r:id="rId1"/>
    <hyperlink ref="E3" r:id="rId2"/>
    <hyperlink ref="E4" r:id="rId3"/>
    <hyperlink ref="E5" r:id="rId4"/>
    <hyperlink ref="E7" r:id="rId5"/>
    <hyperlink ref="E8" r:id="rId6"/>
    <hyperlink ref="E11" r:id="rId7"/>
    <hyperlink ref="E12" r:id="rId8"/>
    <hyperlink ref="E14" r:id="rId9"/>
    <hyperlink ref="E9" r:id="rId10"/>
    <hyperlink ref="E6" r:id="rId11"/>
    <hyperlink ref="E13" r:id="rId12"/>
    <hyperlink ref="E10"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944"/>
  <sheetViews>
    <sheetView zoomScale="80" zoomScaleNormal="80" workbookViewId="0">
      <pane ySplit="1" topLeftCell="A2" activePane="bottomLeft" state="frozen"/>
      <selection pane="bottomLeft" activeCell="P14" sqref="P14"/>
    </sheetView>
  </sheetViews>
  <sheetFormatPr defaultColWidth="12.7109375" defaultRowHeight="15.75" customHeight="1" x14ac:dyDescent="0.2"/>
  <cols>
    <col min="1" max="1" width="6.42578125" customWidth="1"/>
    <col min="2" max="2" width="8.42578125" customWidth="1"/>
    <col min="3" max="3" width="14.7109375" customWidth="1"/>
    <col min="4" max="4" width="25.42578125" customWidth="1"/>
    <col min="5" max="5" width="4" customWidth="1"/>
    <col min="6" max="6" width="6.140625" customWidth="1"/>
    <col min="7" max="7" width="11.42578125" customWidth="1"/>
    <col min="8" max="8" width="7.28515625" style="10" customWidth="1"/>
    <col min="9" max="9" width="8.42578125" style="10" customWidth="1"/>
    <col min="10" max="10" width="9.85546875" style="10" customWidth="1"/>
    <col min="11" max="11" width="10.42578125" style="10" customWidth="1"/>
    <col min="12" max="12" width="12.7109375" style="10"/>
    <col min="13" max="13" width="12.7109375" style="10" customWidth="1"/>
    <col min="14" max="14" width="5.5703125" style="10" customWidth="1"/>
    <col min="15" max="15" width="6" style="10" customWidth="1"/>
    <col min="16" max="16" width="10.28515625" style="10" customWidth="1"/>
    <col min="17" max="18" width="6.7109375" style="10" customWidth="1"/>
    <col min="19" max="19" width="9" style="10" customWidth="1"/>
    <col min="20" max="20" width="7.85546875" style="10" customWidth="1"/>
    <col min="21" max="21" width="8.7109375" style="10" customWidth="1"/>
    <col min="22" max="22" width="9.42578125" style="10" customWidth="1"/>
    <col min="23" max="23" width="12.7109375" style="10" customWidth="1"/>
    <col min="24" max="24" width="12.85546875" style="10" customWidth="1"/>
    <col min="25" max="25" width="9.85546875" style="10" customWidth="1"/>
    <col min="26" max="26" width="18.42578125" style="10" customWidth="1"/>
    <col min="27" max="27" width="11.28515625" style="10" customWidth="1"/>
    <col min="29" max="29" width="27.140625" customWidth="1"/>
  </cols>
  <sheetData>
    <row r="1" spans="1:31" ht="30" customHeight="1" x14ac:dyDescent="0.25">
      <c r="A1" s="33" t="s">
        <v>12</v>
      </c>
      <c r="B1" s="33" t="s">
        <v>13</v>
      </c>
      <c r="C1" s="33" t="s">
        <v>14</v>
      </c>
      <c r="D1" s="33" t="s">
        <v>15</v>
      </c>
      <c r="E1" s="33" t="s">
        <v>16</v>
      </c>
      <c r="F1" s="33" t="s">
        <v>17</v>
      </c>
      <c r="G1" s="34" t="s">
        <v>18</v>
      </c>
      <c r="H1" s="34" t="s">
        <v>19</v>
      </c>
      <c r="I1" s="35" t="s">
        <v>20</v>
      </c>
      <c r="J1" s="33" t="s">
        <v>21</v>
      </c>
      <c r="K1" s="36" t="s">
        <v>22</v>
      </c>
      <c r="L1" s="29" t="s">
        <v>320</v>
      </c>
      <c r="M1" s="34" t="s">
        <v>24</v>
      </c>
      <c r="N1" s="33" t="s">
        <v>25</v>
      </c>
      <c r="O1" s="33" t="s">
        <v>26</v>
      </c>
      <c r="P1" s="29" t="s">
        <v>27</v>
      </c>
      <c r="Q1" s="30" t="s">
        <v>28</v>
      </c>
      <c r="R1" s="30" t="s">
        <v>29</v>
      </c>
      <c r="S1" s="30" t="s">
        <v>31</v>
      </c>
      <c r="T1" s="30" t="s">
        <v>32</v>
      </c>
      <c r="U1" s="30" t="s">
        <v>33</v>
      </c>
      <c r="V1" s="31" t="s">
        <v>266</v>
      </c>
      <c r="W1" s="32" t="s">
        <v>35</v>
      </c>
      <c r="X1" s="32" t="s">
        <v>36</v>
      </c>
      <c r="Y1" s="33" t="s">
        <v>37</v>
      </c>
      <c r="Z1" s="29" t="s">
        <v>38</v>
      </c>
      <c r="AA1" s="29" t="s">
        <v>39</v>
      </c>
      <c r="AB1" s="33" t="s">
        <v>40</v>
      </c>
      <c r="AC1" s="1"/>
      <c r="AD1" s="1"/>
      <c r="AE1" s="1"/>
    </row>
    <row r="2" spans="1:31" ht="12.75" x14ac:dyDescent="0.2">
      <c r="A2" s="2">
        <v>2010</v>
      </c>
      <c r="B2" s="2" t="s">
        <v>64</v>
      </c>
      <c r="C2" s="2" t="s">
        <v>321</v>
      </c>
      <c r="D2" s="2" t="s">
        <v>322</v>
      </c>
      <c r="E2" s="3" t="s">
        <v>323</v>
      </c>
      <c r="F2" s="2" t="s">
        <v>324</v>
      </c>
      <c r="G2" s="4" t="s">
        <v>54</v>
      </c>
      <c r="H2" s="12">
        <v>700</v>
      </c>
      <c r="I2" s="13">
        <v>6.75</v>
      </c>
      <c r="J2" s="17">
        <v>1600000</v>
      </c>
      <c r="K2" s="17">
        <v>7800</v>
      </c>
      <c r="L2" s="9">
        <f>K2/J2*1000000</f>
        <v>4875</v>
      </c>
      <c r="M2" s="54">
        <v>2000</v>
      </c>
      <c r="N2" s="11">
        <v>-55</v>
      </c>
      <c r="O2" s="11">
        <v>125</v>
      </c>
      <c r="P2" s="9">
        <f>M2/(O2-N2)</f>
        <v>11.111111111111111</v>
      </c>
      <c r="Q2" s="12">
        <v>1</v>
      </c>
      <c r="R2" s="12" t="s">
        <v>153</v>
      </c>
      <c r="S2" s="11">
        <v>16</v>
      </c>
      <c r="T2" s="18">
        <v>5</v>
      </c>
      <c r="U2" s="39"/>
      <c r="V2" s="39"/>
      <c r="W2" s="9">
        <v>312</v>
      </c>
      <c r="X2" s="9">
        <f>W2*J2/1000000</f>
        <v>499.2</v>
      </c>
      <c r="Y2" s="11"/>
      <c r="Z2" s="9"/>
      <c r="AA2" s="9"/>
    </row>
    <row r="3" spans="1:31" ht="12.75" x14ac:dyDescent="0.2">
      <c r="A3" s="2">
        <v>2012</v>
      </c>
      <c r="B3" s="2" t="s">
        <v>64</v>
      </c>
      <c r="C3" s="2" t="s">
        <v>325</v>
      </c>
      <c r="D3" s="2" t="s">
        <v>326</v>
      </c>
      <c r="E3" s="3" t="s">
        <v>327</v>
      </c>
      <c r="F3" s="2" t="s">
        <v>324</v>
      </c>
      <c r="G3" s="4" t="s">
        <v>54</v>
      </c>
      <c r="H3" s="12">
        <v>160</v>
      </c>
      <c r="I3" s="13">
        <v>0.5</v>
      </c>
      <c r="J3" s="17">
        <v>16000000</v>
      </c>
      <c r="K3" s="17">
        <v>2100</v>
      </c>
      <c r="L3" s="9">
        <f t="shared" ref="L3:L7" si="0">K3/J3*1000000</f>
        <v>131.25</v>
      </c>
      <c r="M3" s="54">
        <v>2000</v>
      </c>
      <c r="N3" s="11">
        <v>-55</v>
      </c>
      <c r="O3" s="11">
        <v>125</v>
      </c>
      <c r="P3" s="9">
        <f>M3/(O3-N3)</f>
        <v>11.111111111111111</v>
      </c>
      <c r="Q3" s="12">
        <v>1</v>
      </c>
      <c r="R3" s="12" t="s">
        <v>153</v>
      </c>
      <c r="S3" s="11">
        <v>24</v>
      </c>
      <c r="T3" s="39"/>
      <c r="U3" s="39"/>
      <c r="V3" s="39"/>
      <c r="W3" s="9">
        <v>45</v>
      </c>
      <c r="X3" s="9">
        <f>W3*J3/1000000</f>
        <v>720</v>
      </c>
      <c r="Y3" s="11"/>
      <c r="Z3" s="9"/>
      <c r="AA3" s="9"/>
    </row>
    <row r="4" spans="1:31" ht="12.75" x14ac:dyDescent="0.2">
      <c r="A4" s="2"/>
      <c r="B4" s="2"/>
      <c r="C4" s="2"/>
      <c r="D4" s="2"/>
      <c r="E4" s="3"/>
      <c r="F4" s="2"/>
      <c r="G4" s="4"/>
      <c r="H4" s="12"/>
      <c r="I4" s="13"/>
      <c r="J4" s="17"/>
      <c r="K4" s="17"/>
      <c r="L4" s="9"/>
      <c r="M4" s="12"/>
      <c r="N4" s="11"/>
      <c r="O4" s="11"/>
      <c r="P4" s="9"/>
      <c r="Q4" s="12"/>
      <c r="R4" s="12"/>
      <c r="S4" s="11"/>
      <c r="T4" s="13"/>
      <c r="U4" s="13"/>
      <c r="V4" s="9"/>
      <c r="W4" s="9"/>
      <c r="X4" s="11"/>
      <c r="Y4" s="11"/>
      <c r="Z4" s="9"/>
      <c r="AA4" s="9"/>
    </row>
    <row r="5" spans="1:31" ht="12.75" x14ac:dyDescent="0.2">
      <c r="A5" s="2">
        <v>2009</v>
      </c>
      <c r="B5" s="2" t="s">
        <v>64</v>
      </c>
      <c r="C5" s="2" t="s">
        <v>328</v>
      </c>
      <c r="D5" s="2" t="s">
        <v>329</v>
      </c>
      <c r="E5" s="3" t="s">
        <v>330</v>
      </c>
      <c r="F5" s="2" t="s">
        <v>331</v>
      </c>
      <c r="G5" s="4" t="s">
        <v>46</v>
      </c>
      <c r="H5" s="12">
        <v>65</v>
      </c>
      <c r="I5" s="13">
        <v>0.107</v>
      </c>
      <c r="J5" s="17">
        <v>100000</v>
      </c>
      <c r="K5" s="17">
        <v>41.199999999999996</v>
      </c>
      <c r="L5" s="9">
        <f t="shared" si="0"/>
        <v>411.99999999999994</v>
      </c>
      <c r="M5" s="12">
        <f>(O5-N5)*P5</f>
        <v>21589.050000000003</v>
      </c>
      <c r="N5" s="11">
        <v>-20</v>
      </c>
      <c r="O5" s="11">
        <v>85</v>
      </c>
      <c r="P5" s="28">
        <v>205.61</v>
      </c>
      <c r="Q5" s="12">
        <v>1</v>
      </c>
      <c r="R5" s="12"/>
      <c r="S5" s="11">
        <v>11</v>
      </c>
      <c r="T5" s="11">
        <v>1.1200000000000001</v>
      </c>
      <c r="U5" s="11">
        <v>1.39</v>
      </c>
      <c r="V5" s="13">
        <v>0.37</v>
      </c>
      <c r="W5" s="9">
        <v>52000</v>
      </c>
      <c r="X5" s="9">
        <f>W5*J5/1000000</f>
        <v>5200</v>
      </c>
      <c r="Y5" s="12"/>
      <c r="Z5" s="9"/>
      <c r="AA5" s="9"/>
      <c r="AB5" s="14" t="s">
        <v>332</v>
      </c>
    </row>
    <row r="6" spans="1:31" ht="12.75" x14ac:dyDescent="0.2">
      <c r="A6" s="2">
        <v>2010</v>
      </c>
      <c r="B6" s="2" t="s">
        <v>276</v>
      </c>
      <c r="C6" s="2" t="s">
        <v>333</v>
      </c>
      <c r="D6" s="2" t="s">
        <v>334</v>
      </c>
      <c r="E6" s="3" t="s">
        <v>335</v>
      </c>
      <c r="F6" s="2" t="s">
        <v>331</v>
      </c>
      <c r="G6" s="4" t="s">
        <v>46</v>
      </c>
      <c r="H6" s="12">
        <v>350</v>
      </c>
      <c r="I6" s="13">
        <v>0.1</v>
      </c>
      <c r="J6" s="17">
        <v>3300</v>
      </c>
      <c r="K6" s="17">
        <v>1.0999999999999999E-2</v>
      </c>
      <c r="L6" s="9">
        <f t="shared" si="0"/>
        <v>3.3333333333333335</v>
      </c>
      <c r="M6" s="12"/>
      <c r="N6" s="11">
        <v>0</v>
      </c>
      <c r="O6" s="11">
        <v>70</v>
      </c>
      <c r="P6" s="28">
        <v>500</v>
      </c>
      <c r="Q6" s="12">
        <v>0</v>
      </c>
      <c r="R6" s="12"/>
      <c r="S6" s="11">
        <v>16</v>
      </c>
      <c r="T6" s="11">
        <v>1</v>
      </c>
      <c r="U6" s="11">
        <v>3</v>
      </c>
      <c r="V6" s="37">
        <v>3.5</v>
      </c>
      <c r="W6" s="41" t="e">
        <f>NA()</f>
        <v>#N/A</v>
      </c>
      <c r="X6" s="41"/>
      <c r="Y6" s="11"/>
      <c r="Z6" s="9"/>
      <c r="AA6" s="9"/>
      <c r="AB6" s="2"/>
    </row>
    <row r="7" spans="1:31" ht="12.75" x14ac:dyDescent="0.2">
      <c r="A7" s="2">
        <v>2011</v>
      </c>
      <c r="B7" s="2" t="s">
        <v>64</v>
      </c>
      <c r="C7" s="2" t="s">
        <v>336</v>
      </c>
      <c r="D7" s="2" t="s">
        <v>337</v>
      </c>
      <c r="E7" s="19" t="s">
        <v>338</v>
      </c>
      <c r="F7" s="2" t="s">
        <v>331</v>
      </c>
      <c r="G7" s="4" t="s">
        <v>46</v>
      </c>
      <c r="H7" s="12">
        <v>65</v>
      </c>
      <c r="I7" s="13">
        <v>0.2</v>
      </c>
      <c r="J7" s="17">
        <v>150000</v>
      </c>
      <c r="K7" s="17">
        <v>51</v>
      </c>
      <c r="L7" s="9">
        <f t="shared" si="0"/>
        <v>340</v>
      </c>
      <c r="M7" s="54">
        <v>10000</v>
      </c>
      <c r="N7" s="11">
        <v>-55</v>
      </c>
      <c r="O7" s="11">
        <v>125</v>
      </c>
      <c r="P7" s="9">
        <f>M7/(O7-N7)</f>
        <v>55.555555555555557</v>
      </c>
      <c r="Q7" s="12">
        <v>2</v>
      </c>
      <c r="R7" s="12" t="s">
        <v>153</v>
      </c>
      <c r="S7" s="11">
        <v>12</v>
      </c>
      <c r="T7" s="39"/>
      <c r="U7" s="39"/>
      <c r="V7" s="41"/>
      <c r="W7" s="41" t="e">
        <f>NA()</f>
        <v>#N/A</v>
      </c>
      <c r="X7" s="41"/>
      <c r="Y7" s="11"/>
      <c r="Z7" s="9"/>
      <c r="AA7" s="9"/>
      <c r="AB7" s="14" t="s">
        <v>332</v>
      </c>
    </row>
    <row r="8" spans="1:31" x14ac:dyDescent="0.25">
      <c r="A8" s="14"/>
      <c r="G8" s="4"/>
      <c r="H8" s="12"/>
      <c r="I8" s="13"/>
      <c r="K8" s="17"/>
      <c r="L8" s="20"/>
      <c r="M8" s="12"/>
      <c r="P8" s="9"/>
      <c r="V8" s="13"/>
      <c r="W8" s="9"/>
      <c r="X8" s="9"/>
      <c r="Z8" s="9"/>
      <c r="AA8" s="9"/>
    </row>
    <row r="9" spans="1:31" ht="12.75" x14ac:dyDescent="0.2">
      <c r="G9" s="4"/>
      <c r="H9" s="12"/>
      <c r="I9" s="13"/>
      <c r="K9" s="17"/>
      <c r="L9" s="9"/>
      <c r="M9" s="12"/>
      <c r="P9" s="9"/>
      <c r="V9" s="13"/>
      <c r="W9" s="9"/>
      <c r="X9" s="9"/>
      <c r="Z9" s="9"/>
      <c r="AA9" s="9"/>
    </row>
    <row r="10" spans="1:31" ht="12.75" x14ac:dyDescent="0.2">
      <c r="G10" s="4"/>
      <c r="H10" s="12"/>
      <c r="I10" s="13"/>
      <c r="J10" s="81"/>
      <c r="K10" s="82" t="s">
        <v>339</v>
      </c>
      <c r="L10" s="9">
        <v>0.1</v>
      </c>
      <c r="M10" s="12"/>
      <c r="P10" s="9">
        <v>0.8</v>
      </c>
      <c r="V10" s="13"/>
      <c r="W10" s="9"/>
      <c r="X10" s="9"/>
      <c r="Z10" s="9"/>
      <c r="AA10" s="9"/>
    </row>
    <row r="11" spans="1:31" ht="12.75" x14ac:dyDescent="0.2">
      <c r="F11" s="2"/>
      <c r="G11" s="4"/>
      <c r="H11" s="12"/>
      <c r="I11" s="13"/>
      <c r="J11" s="81"/>
      <c r="K11" s="82" t="s">
        <v>340</v>
      </c>
      <c r="L11" s="9">
        <v>2</v>
      </c>
      <c r="M11" s="12"/>
      <c r="P11" s="9">
        <v>0.8</v>
      </c>
      <c r="V11" s="13"/>
      <c r="W11" s="9"/>
      <c r="X11" s="9"/>
      <c r="Z11" s="9"/>
      <c r="AA11" s="9"/>
    </row>
    <row r="12" spans="1:31" ht="12.75" x14ac:dyDescent="0.2">
      <c r="B12" s="47"/>
      <c r="G12" s="4"/>
      <c r="H12" s="12"/>
      <c r="I12" s="13"/>
      <c r="J12" s="81"/>
      <c r="K12" s="82" t="s">
        <v>341</v>
      </c>
      <c r="L12" s="9">
        <v>10</v>
      </c>
      <c r="M12" s="12"/>
      <c r="P12" s="9">
        <v>0.1</v>
      </c>
      <c r="V12" s="13"/>
      <c r="W12" s="9"/>
      <c r="X12" s="9"/>
      <c r="Z12" s="9"/>
      <c r="AA12" s="9"/>
    </row>
    <row r="13" spans="1:31" ht="12.75" x14ac:dyDescent="0.2">
      <c r="C13" s="47"/>
      <c r="D13" s="47"/>
      <c r="G13" s="4"/>
      <c r="H13" s="12"/>
      <c r="I13" s="13"/>
      <c r="K13" s="17"/>
      <c r="L13" s="9"/>
      <c r="M13" s="12"/>
      <c r="P13" s="9"/>
      <c r="V13" s="13"/>
      <c r="W13" s="9"/>
      <c r="X13" s="9"/>
      <c r="Z13" s="9"/>
      <c r="AA13" s="9"/>
    </row>
    <row r="14" spans="1:31" ht="12.75" x14ac:dyDescent="0.2">
      <c r="C14" s="47"/>
      <c r="D14" s="47"/>
      <c r="G14" s="4"/>
      <c r="H14" s="12"/>
      <c r="I14" s="13"/>
      <c r="K14" s="17"/>
      <c r="L14" s="9"/>
      <c r="M14" s="12"/>
      <c r="P14" s="9"/>
      <c r="V14" s="13"/>
      <c r="W14" s="9"/>
      <c r="X14" s="9"/>
      <c r="Z14" s="9"/>
      <c r="AA14" s="9"/>
    </row>
    <row r="15" spans="1:31" ht="12.75" x14ac:dyDescent="0.2">
      <c r="G15" s="4"/>
      <c r="H15" s="12"/>
      <c r="I15" s="13"/>
      <c r="K15" s="17"/>
      <c r="L15" s="9"/>
      <c r="M15" s="12"/>
      <c r="P15" s="9"/>
      <c r="V15" s="13"/>
      <c r="W15" s="9"/>
      <c r="X15" s="9"/>
      <c r="Z15" s="9"/>
      <c r="AA15" s="9"/>
    </row>
    <row r="16" spans="1:31" ht="12.75" x14ac:dyDescent="0.2">
      <c r="G16" s="4"/>
      <c r="H16" s="12"/>
      <c r="I16" s="13"/>
      <c r="K16" s="17"/>
      <c r="L16" s="9"/>
      <c r="M16" s="12"/>
      <c r="P16" s="9"/>
      <c r="V16" s="13"/>
      <c r="W16" s="9"/>
      <c r="X16" s="9"/>
      <c r="Z16" s="9"/>
      <c r="AA16" s="9"/>
    </row>
    <row r="17" spans="7:27" ht="12.75" x14ac:dyDescent="0.2">
      <c r="G17" s="4"/>
      <c r="H17" s="12"/>
      <c r="I17" s="13"/>
      <c r="K17" s="17"/>
      <c r="L17" s="9"/>
      <c r="M17" s="12"/>
      <c r="P17" s="9"/>
      <c r="V17" s="13"/>
      <c r="W17" s="9"/>
      <c r="X17" s="9"/>
      <c r="Z17" s="9"/>
      <c r="AA17" s="9"/>
    </row>
    <row r="18" spans="7:27" ht="12.75" x14ac:dyDescent="0.2">
      <c r="G18" s="4"/>
      <c r="H18" s="12"/>
      <c r="I18" s="13"/>
      <c r="K18" s="17"/>
      <c r="L18" s="9"/>
      <c r="M18" s="12"/>
      <c r="P18" s="9"/>
      <c r="V18" s="13"/>
      <c r="W18" s="9"/>
      <c r="X18" s="9"/>
      <c r="Z18" s="9"/>
      <c r="AA18" s="9"/>
    </row>
    <row r="19" spans="7:27" ht="12.75" x14ac:dyDescent="0.2">
      <c r="G19" s="4"/>
      <c r="H19" s="12"/>
      <c r="I19" s="13"/>
      <c r="K19" s="17"/>
      <c r="L19" s="9"/>
      <c r="M19" s="12"/>
      <c r="P19" s="9"/>
      <c r="V19" s="13"/>
      <c r="W19" s="9"/>
      <c r="X19" s="9"/>
      <c r="Z19" s="9"/>
      <c r="AA19" s="9"/>
    </row>
    <row r="20" spans="7:27" ht="12.75" x14ac:dyDescent="0.2">
      <c r="G20" s="4"/>
      <c r="H20" s="12"/>
      <c r="I20" s="13"/>
      <c r="K20" s="17"/>
      <c r="L20" s="9"/>
      <c r="M20" s="12"/>
      <c r="P20" s="9"/>
      <c r="V20" s="13"/>
      <c r="W20" s="9"/>
      <c r="X20" s="9"/>
      <c r="Z20" s="9"/>
      <c r="AA20" s="9"/>
    </row>
    <row r="21" spans="7:27" ht="12.75" x14ac:dyDescent="0.2">
      <c r="G21" s="4"/>
      <c r="H21" s="12"/>
      <c r="I21" s="13"/>
      <c r="K21" s="17"/>
      <c r="L21" s="9"/>
      <c r="M21" s="12"/>
      <c r="P21" s="9"/>
      <c r="V21" s="13"/>
      <c r="W21" s="9"/>
      <c r="X21" s="9"/>
      <c r="Z21" s="9"/>
      <c r="AA21" s="9"/>
    </row>
    <row r="22" spans="7:27" ht="12.75" x14ac:dyDescent="0.2">
      <c r="G22" s="4"/>
      <c r="H22" s="12"/>
      <c r="I22" s="13"/>
      <c r="K22" s="17"/>
      <c r="L22" s="9"/>
      <c r="M22" s="12"/>
      <c r="P22" s="9"/>
      <c r="V22" s="13"/>
      <c r="W22" s="9"/>
      <c r="X22" s="9"/>
      <c r="Z22" s="9"/>
      <c r="AA22" s="9"/>
    </row>
    <row r="23" spans="7:27" ht="12.75" x14ac:dyDescent="0.2">
      <c r="G23" s="4"/>
      <c r="H23" s="12"/>
      <c r="I23" s="13"/>
      <c r="K23" s="17"/>
      <c r="L23" s="9"/>
      <c r="M23" s="12"/>
      <c r="P23" s="9"/>
      <c r="V23" s="13"/>
      <c r="W23" s="9"/>
      <c r="X23" s="9"/>
      <c r="Z23" s="9"/>
      <c r="AA23" s="9"/>
    </row>
    <row r="24" spans="7:27" ht="12.75" x14ac:dyDescent="0.2">
      <c r="G24" s="4"/>
      <c r="H24" s="12"/>
      <c r="I24" s="13"/>
      <c r="K24" s="17"/>
      <c r="L24" s="9"/>
      <c r="M24" s="12"/>
      <c r="P24" s="9"/>
      <c r="V24" s="13"/>
      <c r="W24" s="9"/>
      <c r="X24" s="9"/>
      <c r="Z24" s="9"/>
      <c r="AA24" s="9"/>
    </row>
    <row r="25" spans="7:27" ht="12.75" x14ac:dyDescent="0.2">
      <c r="G25" s="4"/>
      <c r="H25" s="12"/>
      <c r="I25" s="13"/>
      <c r="K25" s="17"/>
      <c r="L25" s="9"/>
      <c r="M25" s="12"/>
      <c r="P25" s="9"/>
      <c r="V25" s="13"/>
      <c r="W25" s="9"/>
      <c r="X25" s="9"/>
      <c r="Z25" s="9"/>
      <c r="AA25" s="9"/>
    </row>
    <row r="26" spans="7:27" ht="12.75" x14ac:dyDescent="0.2">
      <c r="G26" s="4"/>
      <c r="H26" s="12"/>
      <c r="I26" s="13"/>
      <c r="K26" s="17"/>
      <c r="L26" s="9"/>
      <c r="M26" s="12"/>
      <c r="P26" s="9"/>
      <c r="V26" s="13"/>
      <c r="W26" s="9"/>
      <c r="X26" s="9"/>
      <c r="Z26" s="9"/>
      <c r="AA26" s="9"/>
    </row>
    <row r="27" spans="7:27" ht="12.75" x14ac:dyDescent="0.2">
      <c r="G27" s="4"/>
      <c r="H27" s="12"/>
      <c r="I27" s="13"/>
      <c r="K27" s="17"/>
      <c r="L27" s="9"/>
      <c r="M27" s="12"/>
      <c r="P27" s="9"/>
      <c r="V27" s="13"/>
      <c r="W27" s="9"/>
      <c r="X27" s="9"/>
      <c r="Z27" s="9"/>
      <c r="AA27" s="9"/>
    </row>
    <row r="28" spans="7:27" ht="12.75" x14ac:dyDescent="0.2">
      <c r="G28" s="4"/>
      <c r="H28" s="12"/>
      <c r="I28" s="13"/>
      <c r="K28" s="17"/>
      <c r="L28" s="9"/>
      <c r="M28" s="12"/>
      <c r="P28" s="9"/>
      <c r="V28" s="13"/>
      <c r="W28" s="9"/>
      <c r="X28" s="9"/>
      <c r="Z28" s="9"/>
      <c r="AA28" s="9"/>
    </row>
    <row r="29" spans="7:27" ht="12.75" x14ac:dyDescent="0.2">
      <c r="G29" s="4"/>
      <c r="H29" s="12"/>
      <c r="I29" s="13"/>
      <c r="K29" s="17"/>
      <c r="L29" s="9"/>
      <c r="M29" s="12"/>
      <c r="P29" s="9"/>
      <c r="V29" s="13"/>
      <c r="W29" s="9"/>
      <c r="X29" s="9"/>
      <c r="Z29" s="9"/>
      <c r="AA29" s="9"/>
    </row>
    <row r="30" spans="7:27" ht="12.75" x14ac:dyDescent="0.2">
      <c r="G30" s="4"/>
      <c r="H30" s="12"/>
      <c r="I30" s="13"/>
      <c r="K30" s="17"/>
      <c r="L30" s="9"/>
      <c r="M30" s="12"/>
      <c r="P30" s="9"/>
      <c r="V30" s="13"/>
      <c r="W30" s="9"/>
      <c r="X30" s="9"/>
      <c r="Z30" s="9"/>
      <c r="AA30" s="9"/>
    </row>
    <row r="31" spans="7:27" ht="12.75" x14ac:dyDescent="0.2">
      <c r="G31" s="4"/>
      <c r="H31" s="12"/>
      <c r="I31" s="13"/>
      <c r="K31" s="17"/>
      <c r="L31" s="9"/>
      <c r="M31" s="12"/>
      <c r="P31" s="9"/>
      <c r="V31" s="13"/>
      <c r="W31" s="9"/>
      <c r="X31" s="9"/>
      <c r="Z31" s="9"/>
      <c r="AA31" s="9"/>
    </row>
    <row r="32" spans="7:27" ht="12.75" x14ac:dyDescent="0.2">
      <c r="G32" s="4"/>
      <c r="H32" s="12"/>
      <c r="I32" s="13"/>
      <c r="K32" s="17"/>
      <c r="L32" s="9"/>
      <c r="M32" s="12"/>
      <c r="P32" s="9"/>
      <c r="V32" s="13"/>
      <c r="W32" s="9"/>
      <c r="X32" s="9"/>
      <c r="Z32" s="9"/>
      <c r="AA32" s="9"/>
    </row>
    <row r="33" spans="7:27" ht="12.75" x14ac:dyDescent="0.2">
      <c r="G33" s="4"/>
      <c r="H33" s="12"/>
      <c r="I33" s="13"/>
      <c r="K33" s="17"/>
      <c r="L33" s="9"/>
      <c r="M33" s="12"/>
      <c r="P33" s="9"/>
      <c r="V33" s="13"/>
      <c r="W33" s="9"/>
      <c r="X33" s="9"/>
      <c r="Z33" s="9"/>
      <c r="AA33" s="9"/>
    </row>
    <row r="34" spans="7:27" ht="12.75" x14ac:dyDescent="0.2">
      <c r="G34" s="4"/>
      <c r="H34" s="12"/>
      <c r="I34" s="13"/>
      <c r="K34" s="17"/>
      <c r="L34" s="9"/>
      <c r="M34" s="12"/>
      <c r="P34" s="9"/>
      <c r="V34" s="13"/>
      <c r="W34" s="9"/>
      <c r="X34" s="9"/>
      <c r="Z34" s="9"/>
      <c r="AA34" s="9"/>
    </row>
    <row r="35" spans="7:27" ht="12.75" x14ac:dyDescent="0.2">
      <c r="G35" s="4"/>
      <c r="H35" s="12"/>
      <c r="I35" s="13"/>
      <c r="K35" s="17"/>
      <c r="L35" s="9"/>
      <c r="M35" s="12"/>
      <c r="P35" s="9"/>
      <c r="V35" s="13"/>
      <c r="W35" s="9"/>
      <c r="X35" s="9"/>
      <c r="Z35" s="9"/>
      <c r="AA35" s="9"/>
    </row>
    <row r="36" spans="7:27" ht="12.75" x14ac:dyDescent="0.2">
      <c r="G36" s="4"/>
      <c r="H36" s="12"/>
      <c r="I36" s="13"/>
      <c r="K36" s="17"/>
      <c r="L36" s="9"/>
      <c r="M36" s="12"/>
      <c r="P36" s="9"/>
      <c r="V36" s="13"/>
      <c r="W36" s="9"/>
      <c r="X36" s="9"/>
      <c r="Z36" s="9"/>
      <c r="AA36" s="9"/>
    </row>
    <row r="37" spans="7:27" ht="12.75" x14ac:dyDescent="0.2">
      <c r="G37" s="4"/>
      <c r="H37" s="12"/>
      <c r="I37" s="13"/>
      <c r="K37" s="17"/>
      <c r="L37" s="9"/>
      <c r="M37" s="12"/>
      <c r="P37" s="9"/>
      <c r="V37" s="13"/>
      <c r="W37" s="9"/>
      <c r="X37" s="9"/>
      <c r="Z37" s="9"/>
      <c r="AA37" s="9"/>
    </row>
    <row r="38" spans="7:27" ht="12.75" x14ac:dyDescent="0.2">
      <c r="G38" s="4"/>
      <c r="H38" s="12"/>
      <c r="I38" s="13"/>
      <c r="K38" s="17"/>
      <c r="L38" s="9"/>
      <c r="M38" s="12"/>
      <c r="P38" s="9"/>
      <c r="V38" s="13"/>
      <c r="W38" s="9"/>
      <c r="X38" s="9"/>
      <c r="Z38" s="9"/>
      <c r="AA38" s="9"/>
    </row>
    <row r="39" spans="7:27" ht="12.75" x14ac:dyDescent="0.2">
      <c r="G39" s="4"/>
      <c r="H39" s="12"/>
      <c r="I39" s="13"/>
      <c r="K39" s="17"/>
      <c r="L39" s="9"/>
      <c r="M39" s="12"/>
      <c r="P39" s="9"/>
      <c r="V39" s="13"/>
      <c r="W39" s="9"/>
      <c r="X39" s="9"/>
      <c r="Z39" s="9"/>
      <c r="AA39" s="9"/>
    </row>
    <row r="40" spans="7:27" ht="12.75" x14ac:dyDescent="0.2">
      <c r="G40" s="4"/>
      <c r="H40" s="12"/>
      <c r="I40" s="13"/>
      <c r="K40" s="17"/>
      <c r="L40" s="9"/>
      <c r="M40" s="12"/>
      <c r="P40" s="9"/>
      <c r="V40" s="13"/>
      <c r="W40" s="9"/>
      <c r="X40" s="9"/>
      <c r="Z40" s="9"/>
      <c r="AA40" s="9"/>
    </row>
    <row r="41" spans="7:27" ht="12.75" x14ac:dyDescent="0.2">
      <c r="G41" s="4"/>
      <c r="H41" s="12"/>
      <c r="I41" s="13"/>
      <c r="K41" s="17"/>
      <c r="L41" s="9"/>
      <c r="M41" s="12"/>
      <c r="P41" s="9"/>
      <c r="V41" s="13"/>
      <c r="W41" s="9"/>
      <c r="X41" s="9"/>
      <c r="Z41" s="9"/>
      <c r="AA41" s="9"/>
    </row>
    <row r="42" spans="7:27" ht="12.75" x14ac:dyDescent="0.2">
      <c r="G42" s="4"/>
      <c r="H42" s="12"/>
      <c r="I42" s="13"/>
      <c r="K42" s="17"/>
      <c r="L42" s="9"/>
      <c r="M42" s="12"/>
      <c r="P42" s="9"/>
      <c r="V42" s="13"/>
      <c r="W42" s="9"/>
      <c r="X42" s="9"/>
      <c r="Z42" s="9"/>
      <c r="AA42" s="9"/>
    </row>
    <row r="43" spans="7:27" ht="12.75" x14ac:dyDescent="0.2">
      <c r="G43" s="4"/>
      <c r="H43" s="12"/>
      <c r="I43" s="13"/>
      <c r="K43" s="17"/>
      <c r="L43" s="9"/>
      <c r="M43" s="12"/>
      <c r="P43" s="9"/>
      <c r="V43" s="13"/>
      <c r="W43" s="9"/>
      <c r="X43" s="9"/>
      <c r="Z43" s="9"/>
      <c r="AA43" s="9"/>
    </row>
    <row r="44" spans="7:27" ht="12.75" x14ac:dyDescent="0.2">
      <c r="G44" s="4"/>
      <c r="H44" s="12"/>
      <c r="I44" s="13"/>
      <c r="K44" s="17"/>
      <c r="L44" s="9"/>
      <c r="M44" s="12"/>
      <c r="P44" s="9"/>
      <c r="V44" s="13"/>
      <c r="W44" s="9"/>
      <c r="X44" s="9"/>
      <c r="Z44" s="9"/>
      <c r="AA44" s="9"/>
    </row>
    <row r="45" spans="7:27" ht="12.75" x14ac:dyDescent="0.2">
      <c r="G45" s="4"/>
      <c r="H45" s="12"/>
      <c r="I45" s="13"/>
      <c r="K45" s="17"/>
      <c r="L45" s="9"/>
      <c r="M45" s="12"/>
      <c r="P45" s="9"/>
      <c r="V45" s="13"/>
      <c r="W45" s="9"/>
      <c r="X45" s="9"/>
      <c r="Z45" s="9"/>
      <c r="AA45" s="9"/>
    </row>
    <row r="46" spans="7:27" ht="12.75" x14ac:dyDescent="0.2">
      <c r="G46" s="4"/>
      <c r="H46" s="12"/>
      <c r="I46" s="13"/>
      <c r="K46" s="17"/>
      <c r="L46" s="9"/>
      <c r="M46" s="12"/>
      <c r="P46" s="9"/>
      <c r="V46" s="13"/>
      <c r="W46" s="9"/>
      <c r="X46" s="9"/>
      <c r="Z46" s="9"/>
      <c r="AA46" s="9"/>
    </row>
    <row r="47" spans="7:27" ht="12.75" x14ac:dyDescent="0.2">
      <c r="G47" s="4"/>
      <c r="H47" s="12"/>
      <c r="I47" s="13"/>
      <c r="K47" s="17"/>
      <c r="L47" s="9"/>
      <c r="M47" s="12"/>
      <c r="P47" s="9"/>
      <c r="V47" s="13"/>
      <c r="W47" s="9"/>
      <c r="X47" s="9"/>
      <c r="Z47" s="9"/>
      <c r="AA47" s="9"/>
    </row>
    <row r="48" spans="7:27" ht="12.75" x14ac:dyDescent="0.2">
      <c r="G48" s="4"/>
      <c r="H48" s="12"/>
      <c r="I48" s="13"/>
      <c r="K48" s="17"/>
      <c r="L48" s="9"/>
      <c r="M48" s="12"/>
      <c r="P48" s="9"/>
      <c r="V48" s="13"/>
      <c r="W48" s="9"/>
      <c r="X48" s="9"/>
      <c r="Z48" s="9"/>
      <c r="AA48" s="9"/>
    </row>
    <row r="49" spans="7:27" ht="12.75" x14ac:dyDescent="0.2">
      <c r="G49" s="4"/>
      <c r="H49" s="12"/>
      <c r="I49" s="13"/>
      <c r="K49" s="17"/>
      <c r="L49" s="9"/>
      <c r="M49" s="12"/>
      <c r="P49" s="9"/>
      <c r="V49" s="13"/>
      <c r="W49" s="9"/>
      <c r="X49" s="9"/>
      <c r="Z49" s="9"/>
      <c r="AA49" s="9"/>
    </row>
    <row r="50" spans="7:27" ht="12.75" x14ac:dyDescent="0.2">
      <c r="G50" s="4"/>
      <c r="H50" s="12"/>
      <c r="I50" s="13"/>
      <c r="K50" s="17"/>
      <c r="L50" s="9"/>
      <c r="M50" s="12"/>
      <c r="P50" s="9"/>
      <c r="V50" s="13"/>
      <c r="W50" s="9"/>
      <c r="X50" s="9"/>
      <c r="Z50" s="9"/>
      <c r="AA50" s="9"/>
    </row>
    <row r="51" spans="7:27" ht="12.75" x14ac:dyDescent="0.2">
      <c r="G51" s="4"/>
      <c r="H51" s="12"/>
      <c r="I51" s="13"/>
      <c r="K51" s="17"/>
      <c r="L51" s="9"/>
      <c r="M51" s="12"/>
      <c r="P51" s="9"/>
      <c r="V51" s="13"/>
      <c r="W51" s="9"/>
      <c r="X51" s="9"/>
      <c r="Z51" s="9"/>
      <c r="AA51" s="9"/>
    </row>
    <row r="52" spans="7:27" ht="12.75" x14ac:dyDescent="0.2">
      <c r="G52" s="4"/>
      <c r="H52" s="12"/>
      <c r="I52" s="13"/>
      <c r="K52" s="17"/>
      <c r="L52" s="9"/>
      <c r="M52" s="12"/>
      <c r="P52" s="9"/>
      <c r="V52" s="13"/>
      <c r="W52" s="9"/>
      <c r="X52" s="9"/>
      <c r="Z52" s="9"/>
      <c r="AA52" s="9"/>
    </row>
    <row r="53" spans="7:27" ht="12.75" x14ac:dyDescent="0.2">
      <c r="G53" s="4"/>
      <c r="H53" s="12"/>
      <c r="I53" s="13"/>
      <c r="K53" s="17"/>
      <c r="L53" s="9"/>
      <c r="M53" s="12"/>
      <c r="P53" s="9"/>
      <c r="V53" s="13"/>
      <c r="W53" s="9"/>
      <c r="X53" s="9"/>
      <c r="Z53" s="9"/>
      <c r="AA53" s="9"/>
    </row>
    <row r="54" spans="7:27" ht="12.75" x14ac:dyDescent="0.2">
      <c r="G54" s="4"/>
      <c r="H54" s="12"/>
      <c r="I54" s="13"/>
      <c r="K54" s="17"/>
      <c r="L54" s="9"/>
      <c r="M54" s="12"/>
      <c r="P54" s="9"/>
      <c r="V54" s="13"/>
      <c r="W54" s="9"/>
      <c r="X54" s="9"/>
      <c r="Z54" s="9"/>
      <c r="AA54" s="9"/>
    </row>
    <row r="55" spans="7:27" ht="12.75" x14ac:dyDescent="0.2">
      <c r="G55" s="4"/>
      <c r="H55" s="12"/>
      <c r="I55" s="13"/>
      <c r="K55" s="17"/>
      <c r="L55" s="9"/>
      <c r="M55" s="12"/>
      <c r="P55" s="9"/>
      <c r="V55" s="13"/>
      <c r="W55" s="9"/>
      <c r="X55" s="9"/>
      <c r="Z55" s="9"/>
      <c r="AA55" s="9"/>
    </row>
    <row r="56" spans="7:27" ht="12.75" x14ac:dyDescent="0.2">
      <c r="G56" s="4"/>
      <c r="H56" s="12"/>
      <c r="I56" s="13"/>
      <c r="K56" s="17"/>
      <c r="L56" s="9"/>
      <c r="M56" s="12"/>
      <c r="P56" s="9"/>
      <c r="V56" s="13"/>
      <c r="W56" s="9"/>
      <c r="X56" s="9"/>
      <c r="Z56" s="9"/>
      <c r="AA56" s="9"/>
    </row>
    <row r="57" spans="7:27" ht="12.75" x14ac:dyDescent="0.2">
      <c r="G57" s="4"/>
      <c r="H57" s="12"/>
      <c r="I57" s="13"/>
      <c r="K57" s="17"/>
      <c r="L57" s="9"/>
      <c r="M57" s="12"/>
      <c r="P57" s="9"/>
      <c r="V57" s="13"/>
      <c r="W57" s="9"/>
      <c r="X57" s="9"/>
      <c r="Z57" s="9"/>
      <c r="AA57" s="9"/>
    </row>
    <row r="58" spans="7:27" ht="12.75" x14ac:dyDescent="0.2">
      <c r="G58" s="4"/>
      <c r="H58" s="12"/>
      <c r="I58" s="13"/>
      <c r="K58" s="17"/>
      <c r="L58" s="9"/>
      <c r="M58" s="12"/>
      <c r="P58" s="9"/>
      <c r="V58" s="13"/>
      <c r="W58" s="9"/>
      <c r="X58" s="9"/>
      <c r="Z58" s="9"/>
      <c r="AA58" s="9"/>
    </row>
    <row r="59" spans="7:27" ht="12.75" x14ac:dyDescent="0.2">
      <c r="G59" s="4"/>
      <c r="H59" s="12"/>
      <c r="I59" s="13"/>
      <c r="K59" s="17"/>
      <c r="L59" s="9"/>
      <c r="M59" s="12"/>
      <c r="P59" s="9"/>
      <c r="V59" s="13"/>
      <c r="W59" s="9"/>
      <c r="X59" s="9"/>
      <c r="Z59" s="9"/>
      <c r="AA59" s="9"/>
    </row>
    <row r="60" spans="7:27" ht="12.75" x14ac:dyDescent="0.2">
      <c r="G60" s="4"/>
      <c r="H60" s="12"/>
      <c r="I60" s="13"/>
      <c r="K60" s="17"/>
      <c r="L60" s="9"/>
      <c r="M60" s="12"/>
      <c r="P60" s="9"/>
      <c r="V60" s="13"/>
      <c r="W60" s="9"/>
      <c r="X60" s="9"/>
      <c r="Z60" s="9"/>
      <c r="AA60" s="9"/>
    </row>
    <row r="61" spans="7:27" ht="12.75" x14ac:dyDescent="0.2">
      <c r="G61" s="4"/>
      <c r="H61" s="12"/>
      <c r="I61" s="13"/>
      <c r="K61" s="17"/>
      <c r="L61" s="9"/>
      <c r="M61" s="12"/>
      <c r="P61" s="9"/>
      <c r="V61" s="13"/>
      <c r="W61" s="9"/>
      <c r="X61" s="9"/>
      <c r="Z61" s="9"/>
      <c r="AA61" s="9"/>
    </row>
    <row r="62" spans="7:27" ht="12.75" x14ac:dyDescent="0.2">
      <c r="G62" s="4"/>
      <c r="H62" s="12"/>
      <c r="I62" s="13"/>
      <c r="K62" s="17"/>
      <c r="L62" s="9"/>
      <c r="M62" s="12"/>
      <c r="P62" s="9"/>
      <c r="V62" s="13"/>
      <c r="W62" s="9"/>
      <c r="X62" s="9"/>
      <c r="Z62" s="9"/>
      <c r="AA62" s="9"/>
    </row>
    <row r="63" spans="7:27" ht="12.75" x14ac:dyDescent="0.2">
      <c r="G63" s="4"/>
      <c r="H63" s="12"/>
      <c r="I63" s="13"/>
      <c r="K63" s="17"/>
      <c r="L63" s="9"/>
      <c r="M63" s="12"/>
      <c r="P63" s="9"/>
      <c r="V63" s="13"/>
      <c r="W63" s="9"/>
      <c r="X63" s="9"/>
      <c r="Z63" s="9"/>
      <c r="AA63" s="9"/>
    </row>
    <row r="64" spans="7:27" ht="12.75" x14ac:dyDescent="0.2">
      <c r="G64" s="4"/>
      <c r="H64" s="12"/>
      <c r="I64" s="13"/>
      <c r="K64" s="17"/>
      <c r="L64" s="9"/>
      <c r="M64" s="12"/>
      <c r="P64" s="9"/>
      <c r="V64" s="13"/>
      <c r="W64" s="9"/>
      <c r="X64" s="9"/>
      <c r="Z64" s="9"/>
      <c r="AA64" s="9"/>
    </row>
    <row r="65" spans="7:27" ht="12.75" x14ac:dyDescent="0.2">
      <c r="G65" s="4"/>
      <c r="H65" s="12"/>
      <c r="I65" s="13"/>
      <c r="K65" s="17"/>
      <c r="L65" s="9"/>
      <c r="M65" s="12"/>
      <c r="P65" s="9"/>
      <c r="V65" s="13"/>
      <c r="W65" s="9"/>
      <c r="X65" s="9"/>
      <c r="Z65" s="9"/>
      <c r="AA65" s="9"/>
    </row>
    <row r="66" spans="7:27" ht="12.75" x14ac:dyDescent="0.2">
      <c r="G66" s="4"/>
      <c r="H66" s="12"/>
      <c r="I66" s="13"/>
      <c r="K66" s="17"/>
      <c r="L66" s="9"/>
      <c r="M66" s="12"/>
      <c r="P66" s="9"/>
      <c r="V66" s="13"/>
      <c r="W66" s="9"/>
      <c r="X66" s="9"/>
      <c r="Z66" s="9"/>
      <c r="AA66" s="9"/>
    </row>
    <row r="67" spans="7:27" ht="12.75" x14ac:dyDescent="0.2">
      <c r="G67" s="4"/>
      <c r="H67" s="12"/>
      <c r="I67" s="13"/>
      <c r="K67" s="17"/>
      <c r="L67" s="9"/>
      <c r="M67" s="12"/>
      <c r="P67" s="9"/>
      <c r="V67" s="13"/>
      <c r="W67" s="9"/>
      <c r="X67" s="9"/>
      <c r="Z67" s="9"/>
      <c r="AA67" s="9"/>
    </row>
    <row r="68" spans="7:27" ht="12.75" x14ac:dyDescent="0.2">
      <c r="G68" s="4"/>
      <c r="H68" s="12"/>
      <c r="I68" s="13"/>
      <c r="K68" s="17"/>
      <c r="L68" s="9"/>
      <c r="M68" s="12"/>
      <c r="P68" s="9"/>
      <c r="V68" s="13"/>
      <c r="W68" s="9"/>
      <c r="X68" s="9"/>
      <c r="Z68" s="9"/>
      <c r="AA68" s="9"/>
    </row>
    <row r="69" spans="7:27" ht="12.75" x14ac:dyDescent="0.2">
      <c r="G69" s="4"/>
      <c r="H69" s="12"/>
      <c r="I69" s="13"/>
      <c r="K69" s="17"/>
      <c r="L69" s="9"/>
      <c r="M69" s="12"/>
      <c r="P69" s="9"/>
      <c r="V69" s="13"/>
      <c r="W69" s="9"/>
      <c r="X69" s="9"/>
      <c r="Z69" s="9"/>
      <c r="AA69" s="9"/>
    </row>
    <row r="70" spans="7:27" ht="12.75" x14ac:dyDescent="0.2">
      <c r="G70" s="4"/>
      <c r="H70" s="12"/>
      <c r="I70" s="13"/>
      <c r="K70" s="17"/>
      <c r="L70" s="9"/>
      <c r="M70" s="12"/>
      <c r="P70" s="9"/>
      <c r="V70" s="13"/>
      <c r="W70" s="9"/>
      <c r="X70" s="9"/>
      <c r="Z70" s="9"/>
      <c r="AA70" s="9"/>
    </row>
    <row r="71" spans="7:27" ht="12.75" x14ac:dyDescent="0.2">
      <c r="G71" s="4"/>
      <c r="H71" s="12"/>
      <c r="I71" s="13"/>
      <c r="K71" s="17"/>
      <c r="L71" s="9"/>
      <c r="M71" s="12"/>
      <c r="P71" s="9"/>
      <c r="V71" s="13"/>
      <c r="W71" s="9"/>
      <c r="X71" s="9"/>
      <c r="Z71" s="9"/>
      <c r="AA71" s="9"/>
    </row>
    <row r="72" spans="7:27" ht="12.75" x14ac:dyDescent="0.2">
      <c r="G72" s="4"/>
      <c r="H72" s="12"/>
      <c r="I72" s="13"/>
      <c r="K72" s="17"/>
      <c r="L72" s="9"/>
      <c r="M72" s="12"/>
      <c r="P72" s="9"/>
      <c r="V72" s="13"/>
      <c r="W72" s="9"/>
      <c r="X72" s="9"/>
      <c r="Z72" s="9"/>
      <c r="AA72" s="9"/>
    </row>
    <row r="73" spans="7:27" ht="12.75" x14ac:dyDescent="0.2">
      <c r="G73" s="4"/>
      <c r="H73" s="12"/>
      <c r="I73" s="13"/>
      <c r="K73" s="17"/>
      <c r="L73" s="9"/>
      <c r="M73" s="12"/>
      <c r="P73" s="9"/>
      <c r="V73" s="13"/>
      <c r="W73" s="9"/>
      <c r="X73" s="9"/>
      <c r="Z73" s="9"/>
      <c r="AA73" s="9"/>
    </row>
    <row r="74" spans="7:27" ht="12.75" x14ac:dyDescent="0.2">
      <c r="G74" s="4"/>
      <c r="H74" s="12"/>
      <c r="I74" s="13"/>
      <c r="K74" s="17"/>
      <c r="L74" s="9"/>
      <c r="M74" s="12"/>
      <c r="P74" s="9"/>
      <c r="V74" s="13"/>
      <c r="W74" s="9"/>
      <c r="X74" s="9"/>
      <c r="Z74" s="9"/>
      <c r="AA74" s="9"/>
    </row>
    <row r="75" spans="7:27" ht="12.75" x14ac:dyDescent="0.2">
      <c r="G75" s="4"/>
      <c r="H75" s="12"/>
      <c r="I75" s="13"/>
      <c r="K75" s="17"/>
      <c r="L75" s="9"/>
      <c r="M75" s="12"/>
      <c r="P75" s="9"/>
      <c r="V75" s="13"/>
      <c r="W75" s="9"/>
      <c r="X75" s="9"/>
      <c r="Z75" s="9"/>
      <c r="AA75" s="9"/>
    </row>
    <row r="76" spans="7:27" ht="12.75" x14ac:dyDescent="0.2">
      <c r="G76" s="4"/>
      <c r="H76" s="12"/>
      <c r="I76" s="13"/>
      <c r="K76" s="17"/>
      <c r="L76" s="9"/>
      <c r="M76" s="12"/>
      <c r="P76" s="9"/>
      <c r="V76" s="13"/>
      <c r="W76" s="9"/>
      <c r="X76" s="9"/>
      <c r="Z76" s="9"/>
      <c r="AA76" s="9"/>
    </row>
    <row r="77" spans="7:27" ht="12.75" x14ac:dyDescent="0.2">
      <c r="G77" s="4"/>
      <c r="H77" s="12"/>
      <c r="I77" s="13"/>
      <c r="K77" s="17"/>
      <c r="L77" s="9"/>
      <c r="M77" s="12"/>
      <c r="P77" s="9"/>
      <c r="V77" s="13"/>
      <c r="W77" s="9"/>
      <c r="X77" s="9"/>
      <c r="Z77" s="9"/>
      <c r="AA77" s="9"/>
    </row>
    <row r="78" spans="7:27" ht="12.75" x14ac:dyDescent="0.2">
      <c r="G78" s="4"/>
      <c r="H78" s="12"/>
      <c r="I78" s="13"/>
      <c r="K78" s="17"/>
      <c r="L78" s="9"/>
      <c r="M78" s="12"/>
      <c r="P78" s="9"/>
      <c r="V78" s="13"/>
      <c r="W78" s="9"/>
      <c r="X78" s="9"/>
      <c r="Z78" s="9"/>
      <c r="AA78" s="9"/>
    </row>
    <row r="79" spans="7:27" ht="12.75" x14ac:dyDescent="0.2">
      <c r="G79" s="4"/>
      <c r="H79" s="12"/>
      <c r="I79" s="13"/>
      <c r="K79" s="17"/>
      <c r="L79" s="9"/>
      <c r="M79" s="12"/>
      <c r="P79" s="9"/>
      <c r="V79" s="13"/>
      <c r="W79" s="9"/>
      <c r="X79" s="9"/>
      <c r="Z79" s="9"/>
      <c r="AA79" s="9"/>
    </row>
    <row r="80" spans="7:27" ht="12.75" x14ac:dyDescent="0.2">
      <c r="G80" s="4"/>
      <c r="H80" s="12"/>
      <c r="I80" s="13"/>
      <c r="K80" s="17"/>
      <c r="L80" s="9"/>
      <c r="M80" s="12"/>
      <c r="P80" s="9"/>
      <c r="V80" s="13"/>
      <c r="W80" s="9"/>
      <c r="X80" s="9"/>
      <c r="Z80" s="9"/>
      <c r="AA80" s="9"/>
    </row>
    <row r="81" spans="7:27" ht="12.75" x14ac:dyDescent="0.2">
      <c r="G81" s="4"/>
      <c r="H81" s="12"/>
      <c r="I81" s="13"/>
      <c r="K81" s="17"/>
      <c r="L81" s="9"/>
      <c r="M81" s="12"/>
      <c r="P81" s="9"/>
      <c r="V81" s="13"/>
      <c r="W81" s="9"/>
      <c r="X81" s="9"/>
      <c r="Z81" s="9"/>
      <c r="AA81" s="9"/>
    </row>
    <row r="82" spans="7:27" ht="12.75" x14ac:dyDescent="0.2">
      <c r="G82" s="4"/>
      <c r="H82" s="12"/>
      <c r="I82" s="13"/>
      <c r="K82" s="17"/>
      <c r="L82" s="9"/>
      <c r="M82" s="12"/>
      <c r="P82" s="9"/>
      <c r="V82" s="13"/>
      <c r="W82" s="9"/>
      <c r="X82" s="9"/>
      <c r="Z82" s="9"/>
      <c r="AA82" s="9"/>
    </row>
    <row r="83" spans="7:27" ht="12.75" x14ac:dyDescent="0.2">
      <c r="G83" s="4"/>
      <c r="H83" s="12"/>
      <c r="I83" s="13"/>
      <c r="K83" s="17"/>
      <c r="L83" s="9"/>
      <c r="M83" s="12"/>
      <c r="P83" s="9"/>
      <c r="V83" s="13"/>
      <c r="W83" s="9"/>
      <c r="X83" s="9"/>
      <c r="Z83" s="9"/>
      <c r="AA83" s="9"/>
    </row>
    <row r="84" spans="7:27" ht="12.75" x14ac:dyDescent="0.2">
      <c r="G84" s="4"/>
      <c r="H84" s="12"/>
      <c r="I84" s="13"/>
      <c r="K84" s="17"/>
      <c r="L84" s="9"/>
      <c r="M84" s="12"/>
      <c r="P84" s="9"/>
      <c r="V84" s="13"/>
      <c r="W84" s="9"/>
      <c r="X84" s="9"/>
      <c r="Z84" s="9"/>
      <c r="AA84" s="9"/>
    </row>
    <row r="85" spans="7:27" ht="12.75" x14ac:dyDescent="0.2">
      <c r="G85" s="4"/>
      <c r="H85" s="12"/>
      <c r="I85" s="13"/>
      <c r="K85" s="17"/>
      <c r="L85" s="9"/>
      <c r="M85" s="12"/>
      <c r="P85" s="9"/>
      <c r="V85" s="13"/>
      <c r="W85" s="9"/>
      <c r="X85" s="9"/>
      <c r="Z85" s="9"/>
      <c r="AA85" s="9"/>
    </row>
    <row r="86" spans="7:27" ht="12.75" x14ac:dyDescent="0.2">
      <c r="G86" s="4"/>
      <c r="H86" s="12"/>
      <c r="I86" s="13"/>
      <c r="K86" s="17"/>
      <c r="L86" s="9"/>
      <c r="M86" s="12"/>
      <c r="P86" s="9"/>
      <c r="V86" s="13"/>
      <c r="W86" s="9"/>
      <c r="X86" s="9"/>
      <c r="Z86" s="9"/>
      <c r="AA86" s="9"/>
    </row>
    <row r="87" spans="7:27" ht="12.75" x14ac:dyDescent="0.2">
      <c r="G87" s="4"/>
      <c r="H87" s="12"/>
      <c r="I87" s="13"/>
      <c r="K87" s="17"/>
      <c r="L87" s="9"/>
      <c r="M87" s="12"/>
      <c r="P87" s="9"/>
      <c r="V87" s="13"/>
      <c r="W87" s="9"/>
      <c r="X87" s="9"/>
      <c r="Z87" s="9"/>
      <c r="AA87" s="9"/>
    </row>
    <row r="88" spans="7:27" ht="12.75" x14ac:dyDescent="0.2">
      <c r="G88" s="4"/>
      <c r="H88" s="12"/>
      <c r="I88" s="13"/>
      <c r="K88" s="17"/>
      <c r="L88" s="9"/>
      <c r="M88" s="12"/>
      <c r="P88" s="9"/>
      <c r="V88" s="13"/>
      <c r="W88" s="9"/>
      <c r="X88" s="9"/>
      <c r="Z88" s="9"/>
      <c r="AA88" s="9"/>
    </row>
    <row r="89" spans="7:27" ht="12.75" x14ac:dyDescent="0.2">
      <c r="G89" s="4"/>
      <c r="H89" s="12"/>
      <c r="I89" s="13"/>
      <c r="K89" s="17"/>
      <c r="L89" s="9"/>
      <c r="M89" s="12"/>
      <c r="P89" s="9"/>
      <c r="V89" s="13"/>
      <c r="W89" s="9"/>
      <c r="X89" s="9"/>
      <c r="Z89" s="9"/>
      <c r="AA89" s="9"/>
    </row>
    <row r="90" spans="7:27" ht="12.75" x14ac:dyDescent="0.2">
      <c r="G90" s="4"/>
      <c r="H90" s="12"/>
      <c r="I90" s="13"/>
      <c r="K90" s="17"/>
      <c r="L90" s="9"/>
      <c r="M90" s="12"/>
      <c r="P90" s="9"/>
      <c r="V90" s="13"/>
      <c r="W90" s="9"/>
      <c r="X90" s="9"/>
      <c r="Z90" s="9"/>
      <c r="AA90" s="9"/>
    </row>
    <row r="91" spans="7:27" ht="12.75" x14ac:dyDescent="0.2">
      <c r="G91" s="4"/>
      <c r="H91" s="12"/>
      <c r="I91" s="13"/>
      <c r="K91" s="17"/>
      <c r="L91" s="9"/>
      <c r="M91" s="12"/>
      <c r="P91" s="9"/>
      <c r="V91" s="13"/>
      <c r="W91" s="9"/>
      <c r="X91" s="9"/>
      <c r="Z91" s="9"/>
      <c r="AA91" s="9"/>
    </row>
    <row r="92" spans="7:27" ht="12.75" x14ac:dyDescent="0.2">
      <c r="G92" s="4"/>
      <c r="H92" s="12"/>
      <c r="I92" s="13"/>
      <c r="K92" s="17"/>
      <c r="L92" s="9"/>
      <c r="M92" s="12"/>
      <c r="P92" s="9"/>
      <c r="V92" s="13"/>
      <c r="W92" s="9"/>
      <c r="X92" s="9"/>
      <c r="Z92" s="9"/>
      <c r="AA92" s="9"/>
    </row>
    <row r="93" spans="7:27" ht="12.75" x14ac:dyDescent="0.2">
      <c r="G93" s="4"/>
      <c r="H93" s="12"/>
      <c r="I93" s="13"/>
      <c r="K93" s="17"/>
      <c r="L93" s="9"/>
      <c r="M93" s="12"/>
      <c r="P93" s="9"/>
      <c r="V93" s="13"/>
      <c r="W93" s="9"/>
      <c r="X93" s="9"/>
      <c r="Z93" s="9"/>
      <c r="AA93" s="9"/>
    </row>
    <row r="94" spans="7:27" ht="12.75" x14ac:dyDescent="0.2">
      <c r="G94" s="4"/>
      <c r="H94" s="12"/>
      <c r="I94" s="13"/>
      <c r="K94" s="17"/>
      <c r="L94" s="9"/>
      <c r="M94" s="12"/>
      <c r="P94" s="9"/>
      <c r="V94" s="13"/>
      <c r="W94" s="9"/>
      <c r="X94" s="9"/>
      <c r="Z94" s="9"/>
      <c r="AA94" s="9"/>
    </row>
    <row r="95" spans="7:27" ht="12.75" x14ac:dyDescent="0.2">
      <c r="G95" s="4"/>
      <c r="H95" s="12"/>
      <c r="I95" s="13"/>
      <c r="K95" s="17"/>
      <c r="L95" s="9"/>
      <c r="M95" s="12"/>
      <c r="P95" s="9"/>
      <c r="V95" s="13"/>
      <c r="W95" s="9"/>
      <c r="X95" s="9"/>
      <c r="Z95" s="9"/>
      <c r="AA95" s="9"/>
    </row>
    <row r="96" spans="7:27" ht="12.75" x14ac:dyDescent="0.2">
      <c r="G96" s="4"/>
      <c r="H96" s="12"/>
      <c r="I96" s="13"/>
      <c r="K96" s="17"/>
      <c r="L96" s="9"/>
      <c r="M96" s="12"/>
      <c r="P96" s="9"/>
      <c r="V96" s="13"/>
      <c r="W96" s="9"/>
      <c r="X96" s="9"/>
      <c r="Z96" s="9"/>
      <c r="AA96" s="9"/>
    </row>
    <row r="97" spans="7:27" ht="12.75" x14ac:dyDescent="0.2">
      <c r="G97" s="4"/>
      <c r="H97" s="12"/>
      <c r="I97" s="13"/>
      <c r="K97" s="17"/>
      <c r="L97" s="9"/>
      <c r="M97" s="12"/>
      <c r="P97" s="9"/>
      <c r="V97" s="13"/>
      <c r="W97" s="9"/>
      <c r="X97" s="9"/>
      <c r="Z97" s="9"/>
      <c r="AA97" s="9"/>
    </row>
    <row r="98" spans="7:27" ht="12.75" x14ac:dyDescent="0.2">
      <c r="G98" s="4"/>
      <c r="H98" s="12"/>
      <c r="I98" s="13"/>
      <c r="K98" s="17"/>
      <c r="L98" s="9"/>
      <c r="M98" s="12"/>
      <c r="P98" s="9"/>
      <c r="V98" s="13"/>
      <c r="W98" s="9"/>
      <c r="X98" s="9"/>
      <c r="Z98" s="9"/>
      <c r="AA98" s="9"/>
    </row>
    <row r="99" spans="7:27" ht="12.75" x14ac:dyDescent="0.2">
      <c r="G99" s="4"/>
      <c r="H99" s="12"/>
      <c r="I99" s="13"/>
      <c r="K99" s="17"/>
      <c r="L99" s="9"/>
      <c r="M99" s="12"/>
      <c r="P99" s="9"/>
      <c r="V99" s="13"/>
      <c r="W99" s="9"/>
      <c r="X99" s="9"/>
      <c r="Z99" s="9"/>
      <c r="AA99" s="9"/>
    </row>
    <row r="100" spans="7:27" ht="12.75" x14ac:dyDescent="0.2">
      <c r="G100" s="4"/>
      <c r="H100" s="12"/>
      <c r="I100" s="13"/>
      <c r="K100" s="17"/>
      <c r="L100" s="9"/>
      <c r="M100" s="12"/>
      <c r="P100" s="9"/>
      <c r="V100" s="13"/>
      <c r="W100" s="9"/>
      <c r="X100" s="9"/>
      <c r="Z100" s="9"/>
      <c r="AA100" s="9"/>
    </row>
    <row r="101" spans="7:27" ht="12.75" x14ac:dyDescent="0.2">
      <c r="G101" s="4"/>
      <c r="H101" s="12"/>
      <c r="I101" s="13"/>
      <c r="K101" s="17"/>
      <c r="L101" s="9"/>
      <c r="M101" s="12"/>
      <c r="P101" s="9"/>
      <c r="V101" s="13"/>
      <c r="W101" s="9"/>
      <c r="X101" s="9"/>
      <c r="Z101" s="9"/>
      <c r="AA101" s="9"/>
    </row>
    <row r="102" spans="7:27" ht="12.75" x14ac:dyDescent="0.2">
      <c r="G102" s="4"/>
      <c r="H102" s="12"/>
      <c r="I102" s="13"/>
      <c r="K102" s="17"/>
      <c r="L102" s="9"/>
      <c r="M102" s="12"/>
      <c r="P102" s="9"/>
      <c r="V102" s="13"/>
      <c r="W102" s="9"/>
      <c r="X102" s="9"/>
      <c r="Z102" s="9"/>
      <c r="AA102" s="9"/>
    </row>
    <row r="103" spans="7:27" ht="12.75" x14ac:dyDescent="0.2">
      <c r="G103" s="4"/>
      <c r="H103" s="12"/>
      <c r="I103" s="13"/>
      <c r="K103" s="17"/>
      <c r="L103" s="9"/>
      <c r="M103" s="12"/>
      <c r="P103" s="9"/>
      <c r="V103" s="13"/>
      <c r="W103" s="9"/>
      <c r="X103" s="9"/>
      <c r="Z103" s="9"/>
      <c r="AA103" s="9"/>
    </row>
    <row r="104" spans="7:27" ht="12.75" x14ac:dyDescent="0.2">
      <c r="G104" s="4"/>
      <c r="H104" s="12"/>
      <c r="I104" s="13"/>
      <c r="K104" s="17"/>
      <c r="L104" s="9"/>
      <c r="M104" s="12"/>
      <c r="P104" s="9"/>
      <c r="V104" s="13"/>
      <c r="W104" s="9"/>
      <c r="X104" s="9"/>
      <c r="Z104" s="9"/>
      <c r="AA104" s="9"/>
    </row>
    <row r="105" spans="7:27" ht="12.75" x14ac:dyDescent="0.2">
      <c r="G105" s="4"/>
      <c r="H105" s="12"/>
      <c r="I105" s="13"/>
      <c r="K105" s="17"/>
      <c r="L105" s="9"/>
      <c r="M105" s="12"/>
      <c r="P105" s="9"/>
      <c r="V105" s="13"/>
      <c r="W105" s="9"/>
      <c r="X105" s="9"/>
      <c r="Z105" s="9"/>
      <c r="AA105" s="9"/>
    </row>
    <row r="106" spans="7:27" ht="12.75" x14ac:dyDescent="0.2">
      <c r="G106" s="4"/>
      <c r="H106" s="12"/>
      <c r="I106" s="13"/>
      <c r="K106" s="17"/>
      <c r="L106" s="9"/>
      <c r="M106" s="12"/>
      <c r="P106" s="9"/>
      <c r="V106" s="13"/>
      <c r="W106" s="9"/>
      <c r="X106" s="9"/>
      <c r="Z106" s="9"/>
      <c r="AA106" s="9"/>
    </row>
    <row r="107" spans="7:27" ht="12.75" x14ac:dyDescent="0.2">
      <c r="G107" s="4"/>
      <c r="H107" s="12"/>
      <c r="I107" s="13"/>
      <c r="K107" s="17"/>
      <c r="L107" s="9"/>
      <c r="M107" s="12"/>
      <c r="P107" s="9"/>
      <c r="V107" s="13"/>
      <c r="W107" s="9"/>
      <c r="X107" s="9"/>
      <c r="Z107" s="9"/>
      <c r="AA107" s="9"/>
    </row>
    <row r="108" spans="7:27" ht="12.75" x14ac:dyDescent="0.2">
      <c r="G108" s="4"/>
      <c r="H108" s="12"/>
      <c r="I108" s="13"/>
      <c r="K108" s="17"/>
      <c r="L108" s="9"/>
      <c r="M108" s="12"/>
      <c r="P108" s="9"/>
      <c r="V108" s="13"/>
      <c r="W108" s="9"/>
      <c r="X108" s="9"/>
      <c r="Z108" s="9"/>
      <c r="AA108" s="9"/>
    </row>
    <row r="109" spans="7:27" ht="12.75" x14ac:dyDescent="0.2">
      <c r="G109" s="4"/>
      <c r="H109" s="12"/>
      <c r="I109" s="13"/>
      <c r="K109" s="17"/>
      <c r="L109" s="9"/>
      <c r="M109" s="12"/>
      <c r="P109" s="9"/>
      <c r="V109" s="13"/>
      <c r="W109" s="9"/>
      <c r="X109" s="9"/>
      <c r="Z109" s="9"/>
      <c r="AA109" s="9"/>
    </row>
    <row r="110" spans="7:27" ht="12.75" x14ac:dyDescent="0.2">
      <c r="G110" s="4"/>
      <c r="H110" s="12"/>
      <c r="I110" s="13"/>
      <c r="K110" s="17"/>
      <c r="L110" s="9"/>
      <c r="M110" s="12"/>
      <c r="P110" s="9"/>
      <c r="V110" s="13"/>
      <c r="W110" s="9"/>
      <c r="X110" s="9"/>
      <c r="Z110" s="9"/>
      <c r="AA110" s="9"/>
    </row>
    <row r="111" spans="7:27" ht="12.75" x14ac:dyDescent="0.2">
      <c r="G111" s="4"/>
      <c r="H111" s="12"/>
      <c r="I111" s="13"/>
      <c r="K111" s="17"/>
      <c r="L111" s="9"/>
      <c r="M111" s="12"/>
      <c r="P111" s="9"/>
      <c r="V111" s="13"/>
      <c r="W111" s="9"/>
      <c r="X111" s="9"/>
      <c r="Z111" s="9"/>
      <c r="AA111" s="9"/>
    </row>
    <row r="112" spans="7:27" ht="12.75" x14ac:dyDescent="0.2">
      <c r="G112" s="4"/>
      <c r="H112" s="12"/>
      <c r="I112" s="13"/>
      <c r="K112" s="17"/>
      <c r="L112" s="9"/>
      <c r="M112" s="12"/>
      <c r="P112" s="9"/>
      <c r="V112" s="13"/>
      <c r="W112" s="9"/>
      <c r="X112" s="9"/>
      <c r="Z112" s="9"/>
      <c r="AA112" s="9"/>
    </row>
    <row r="113" spans="7:27" ht="12.75" x14ac:dyDescent="0.2">
      <c r="G113" s="4"/>
      <c r="H113" s="12"/>
      <c r="I113" s="13"/>
      <c r="K113" s="17"/>
      <c r="L113" s="9"/>
      <c r="M113" s="12"/>
      <c r="P113" s="9"/>
      <c r="V113" s="13"/>
      <c r="W113" s="9"/>
      <c r="X113" s="9"/>
      <c r="Z113" s="9"/>
      <c r="AA113" s="9"/>
    </row>
    <row r="114" spans="7:27" ht="12.75" x14ac:dyDescent="0.2">
      <c r="G114" s="4"/>
      <c r="H114" s="12"/>
      <c r="I114" s="13"/>
      <c r="K114" s="17"/>
      <c r="L114" s="9"/>
      <c r="M114" s="12"/>
      <c r="P114" s="9"/>
      <c r="V114" s="13"/>
      <c r="W114" s="9"/>
      <c r="X114" s="9"/>
      <c r="Z114" s="9"/>
      <c r="AA114" s="9"/>
    </row>
    <row r="115" spans="7:27" ht="12.75" x14ac:dyDescent="0.2">
      <c r="G115" s="4"/>
      <c r="H115" s="12"/>
      <c r="I115" s="13"/>
      <c r="K115" s="17"/>
      <c r="L115" s="9"/>
      <c r="M115" s="12"/>
      <c r="P115" s="9"/>
      <c r="V115" s="13"/>
      <c r="W115" s="9"/>
      <c r="X115" s="9"/>
      <c r="Z115" s="9"/>
      <c r="AA115" s="9"/>
    </row>
    <row r="116" spans="7:27" ht="12.75" x14ac:dyDescent="0.2">
      <c r="G116" s="4"/>
      <c r="H116" s="12"/>
      <c r="I116" s="13"/>
      <c r="K116" s="17"/>
      <c r="L116" s="9"/>
      <c r="M116" s="12"/>
      <c r="P116" s="9"/>
      <c r="V116" s="13"/>
      <c r="W116" s="9"/>
      <c r="X116" s="9"/>
      <c r="Z116" s="9"/>
      <c r="AA116" s="9"/>
    </row>
    <row r="117" spans="7:27" ht="12.75" x14ac:dyDescent="0.2">
      <c r="G117" s="4"/>
      <c r="H117" s="12"/>
      <c r="I117" s="13"/>
      <c r="K117" s="17"/>
      <c r="L117" s="9"/>
      <c r="M117" s="12"/>
      <c r="P117" s="9"/>
      <c r="V117" s="13"/>
      <c r="W117" s="9"/>
      <c r="X117" s="9"/>
      <c r="Z117" s="9"/>
      <c r="AA117" s="9"/>
    </row>
    <row r="118" spans="7:27" ht="12.75" x14ac:dyDescent="0.2">
      <c r="G118" s="4"/>
      <c r="H118" s="12"/>
      <c r="I118" s="13"/>
      <c r="K118" s="17"/>
      <c r="L118" s="9"/>
      <c r="M118" s="12"/>
      <c r="P118" s="9"/>
      <c r="V118" s="13"/>
      <c r="W118" s="9"/>
      <c r="X118" s="9"/>
      <c r="Z118" s="9"/>
      <c r="AA118" s="9"/>
    </row>
    <row r="119" spans="7:27" ht="12.75" x14ac:dyDescent="0.2">
      <c r="G119" s="4"/>
      <c r="H119" s="12"/>
      <c r="I119" s="13"/>
      <c r="K119" s="17"/>
      <c r="L119" s="9"/>
      <c r="M119" s="12"/>
      <c r="P119" s="9"/>
      <c r="V119" s="13"/>
      <c r="W119" s="9"/>
      <c r="X119" s="9"/>
      <c r="Z119" s="9"/>
      <c r="AA119" s="9"/>
    </row>
    <row r="120" spans="7:27" ht="12.75" x14ac:dyDescent="0.2">
      <c r="G120" s="4"/>
      <c r="H120" s="12"/>
      <c r="I120" s="13"/>
      <c r="K120" s="17"/>
      <c r="L120" s="9"/>
      <c r="M120" s="12"/>
      <c r="P120" s="9"/>
      <c r="V120" s="13"/>
      <c r="W120" s="9"/>
      <c r="X120" s="9"/>
      <c r="Z120" s="9"/>
      <c r="AA120" s="9"/>
    </row>
    <row r="121" spans="7:27" ht="12.75" x14ac:dyDescent="0.2">
      <c r="G121" s="4"/>
      <c r="H121" s="12"/>
      <c r="I121" s="13"/>
      <c r="K121" s="17"/>
      <c r="L121" s="9"/>
      <c r="M121" s="12"/>
      <c r="P121" s="9"/>
      <c r="V121" s="13"/>
      <c r="W121" s="9"/>
      <c r="X121" s="9"/>
      <c r="Z121" s="9"/>
      <c r="AA121" s="9"/>
    </row>
    <row r="122" spans="7:27" ht="12.75" x14ac:dyDescent="0.2">
      <c r="G122" s="4"/>
      <c r="H122" s="12"/>
      <c r="I122" s="13"/>
      <c r="K122" s="17"/>
      <c r="L122" s="9"/>
      <c r="M122" s="12"/>
      <c r="P122" s="9"/>
      <c r="V122" s="13"/>
      <c r="W122" s="9"/>
      <c r="X122" s="9"/>
      <c r="Z122" s="9"/>
      <c r="AA122" s="9"/>
    </row>
    <row r="123" spans="7:27" ht="12.75" x14ac:dyDescent="0.2">
      <c r="G123" s="4"/>
      <c r="H123" s="12"/>
      <c r="I123" s="13"/>
      <c r="K123" s="17"/>
      <c r="L123" s="9"/>
      <c r="M123" s="12"/>
      <c r="P123" s="9"/>
      <c r="V123" s="13"/>
      <c r="W123" s="9"/>
      <c r="X123" s="9"/>
      <c r="Z123" s="9"/>
      <c r="AA123" s="9"/>
    </row>
    <row r="124" spans="7:27" ht="12.75" x14ac:dyDescent="0.2">
      <c r="G124" s="4"/>
      <c r="H124" s="12"/>
      <c r="I124" s="13"/>
      <c r="K124" s="17"/>
      <c r="L124" s="9"/>
      <c r="M124" s="12"/>
      <c r="P124" s="9"/>
      <c r="V124" s="13"/>
      <c r="W124" s="9"/>
      <c r="X124" s="9"/>
      <c r="Z124" s="9"/>
      <c r="AA124" s="9"/>
    </row>
    <row r="125" spans="7:27" ht="12.75" x14ac:dyDescent="0.2">
      <c r="G125" s="4"/>
      <c r="H125" s="12"/>
      <c r="I125" s="13"/>
      <c r="K125" s="17"/>
      <c r="L125" s="9"/>
      <c r="M125" s="12"/>
      <c r="P125" s="9"/>
      <c r="V125" s="13"/>
      <c r="W125" s="9"/>
      <c r="X125" s="9"/>
      <c r="Z125" s="9"/>
      <c r="AA125" s="9"/>
    </row>
    <row r="126" spans="7:27" ht="12.75" x14ac:dyDescent="0.2">
      <c r="G126" s="4"/>
      <c r="H126" s="12"/>
      <c r="I126" s="13"/>
      <c r="K126" s="17"/>
      <c r="L126" s="9"/>
      <c r="M126" s="12"/>
      <c r="P126" s="9"/>
      <c r="V126" s="13"/>
      <c r="W126" s="9"/>
      <c r="X126" s="9"/>
      <c r="Z126" s="9"/>
      <c r="AA126" s="9"/>
    </row>
    <row r="127" spans="7:27" ht="12.75" x14ac:dyDescent="0.2">
      <c r="G127" s="4"/>
      <c r="H127" s="12"/>
      <c r="I127" s="13"/>
      <c r="K127" s="17"/>
      <c r="L127" s="9"/>
      <c r="M127" s="12"/>
      <c r="P127" s="9"/>
      <c r="V127" s="13"/>
      <c r="W127" s="9"/>
      <c r="X127" s="9"/>
      <c r="Z127" s="9"/>
      <c r="AA127" s="9"/>
    </row>
    <row r="128" spans="7:27" ht="12.75" x14ac:dyDescent="0.2">
      <c r="G128" s="4"/>
      <c r="H128" s="12"/>
      <c r="I128" s="13"/>
      <c r="K128" s="17"/>
      <c r="L128" s="9"/>
      <c r="M128" s="12"/>
      <c r="P128" s="9"/>
      <c r="V128" s="13"/>
      <c r="W128" s="9"/>
      <c r="X128" s="9"/>
      <c r="Z128" s="9"/>
      <c r="AA128" s="9"/>
    </row>
    <row r="129" spans="7:27" ht="12.75" x14ac:dyDescent="0.2">
      <c r="G129" s="4"/>
      <c r="H129" s="12"/>
      <c r="I129" s="13"/>
      <c r="K129" s="17"/>
      <c r="L129" s="9"/>
      <c r="M129" s="12"/>
      <c r="P129" s="9"/>
      <c r="V129" s="13"/>
      <c r="W129" s="9"/>
      <c r="X129" s="9"/>
      <c r="Z129" s="9"/>
      <c r="AA129" s="9"/>
    </row>
    <row r="130" spans="7:27" ht="12.75" x14ac:dyDescent="0.2">
      <c r="G130" s="4"/>
      <c r="H130" s="12"/>
      <c r="I130" s="13"/>
      <c r="K130" s="17"/>
      <c r="L130" s="9"/>
      <c r="M130" s="12"/>
      <c r="P130" s="9"/>
      <c r="V130" s="13"/>
      <c r="W130" s="9"/>
      <c r="X130" s="9"/>
      <c r="Z130" s="9"/>
      <c r="AA130" s="9"/>
    </row>
    <row r="131" spans="7:27" ht="12.75" x14ac:dyDescent="0.2">
      <c r="G131" s="4"/>
      <c r="H131" s="12"/>
      <c r="I131" s="13"/>
      <c r="K131" s="17"/>
      <c r="L131" s="9"/>
      <c r="M131" s="12"/>
      <c r="P131" s="9"/>
      <c r="V131" s="13"/>
      <c r="W131" s="9"/>
      <c r="X131" s="9"/>
      <c r="Z131" s="9"/>
      <c r="AA131" s="9"/>
    </row>
    <row r="132" spans="7:27" ht="12.75" x14ac:dyDescent="0.2">
      <c r="G132" s="4"/>
      <c r="H132" s="12"/>
      <c r="I132" s="13"/>
      <c r="K132" s="17"/>
      <c r="L132" s="9"/>
      <c r="M132" s="12"/>
      <c r="P132" s="9"/>
      <c r="V132" s="13"/>
      <c r="W132" s="9"/>
      <c r="X132" s="9"/>
      <c r="Z132" s="9"/>
      <c r="AA132" s="9"/>
    </row>
    <row r="133" spans="7:27" ht="12.75" x14ac:dyDescent="0.2">
      <c r="G133" s="4"/>
      <c r="H133" s="12"/>
      <c r="I133" s="13"/>
      <c r="K133" s="17"/>
      <c r="L133" s="9"/>
      <c r="M133" s="12"/>
      <c r="P133" s="9"/>
      <c r="V133" s="13"/>
      <c r="W133" s="9"/>
      <c r="X133" s="9"/>
      <c r="Z133" s="9"/>
      <c r="AA133" s="9"/>
    </row>
    <row r="134" spans="7:27" ht="12.75" x14ac:dyDescent="0.2">
      <c r="G134" s="4"/>
      <c r="H134" s="12"/>
      <c r="I134" s="13"/>
      <c r="K134" s="17"/>
      <c r="L134" s="9"/>
      <c r="M134" s="12"/>
      <c r="P134" s="9"/>
      <c r="V134" s="13"/>
      <c r="W134" s="9"/>
      <c r="X134" s="9"/>
      <c r="Z134" s="9"/>
      <c r="AA134" s="9"/>
    </row>
    <row r="135" spans="7:27" ht="12.75" x14ac:dyDescent="0.2">
      <c r="G135" s="4"/>
      <c r="H135" s="12"/>
      <c r="I135" s="13"/>
      <c r="K135" s="17"/>
      <c r="L135" s="9"/>
      <c r="M135" s="12"/>
      <c r="P135" s="9"/>
      <c r="V135" s="13"/>
      <c r="W135" s="9"/>
      <c r="X135" s="9"/>
      <c r="Z135" s="9"/>
      <c r="AA135" s="9"/>
    </row>
    <row r="136" spans="7:27" ht="12.75" x14ac:dyDescent="0.2">
      <c r="G136" s="4"/>
      <c r="H136" s="12"/>
      <c r="I136" s="13"/>
      <c r="K136" s="17"/>
      <c r="L136" s="9"/>
      <c r="M136" s="12"/>
      <c r="P136" s="9"/>
      <c r="V136" s="13"/>
      <c r="W136" s="9"/>
      <c r="X136" s="9"/>
      <c r="Z136" s="9"/>
      <c r="AA136" s="9"/>
    </row>
    <row r="137" spans="7:27" ht="12.75" x14ac:dyDescent="0.2">
      <c r="G137" s="4"/>
      <c r="H137" s="12"/>
      <c r="I137" s="13"/>
      <c r="K137" s="17"/>
      <c r="L137" s="9"/>
      <c r="M137" s="12"/>
      <c r="P137" s="9"/>
      <c r="V137" s="13"/>
      <c r="W137" s="9"/>
      <c r="X137" s="9"/>
      <c r="Z137" s="9"/>
      <c r="AA137" s="9"/>
    </row>
    <row r="138" spans="7:27" ht="12.75" x14ac:dyDescent="0.2">
      <c r="G138" s="4"/>
      <c r="H138" s="12"/>
      <c r="I138" s="13"/>
      <c r="K138" s="17"/>
      <c r="L138" s="9"/>
      <c r="M138" s="12"/>
      <c r="P138" s="9"/>
      <c r="V138" s="13"/>
      <c r="W138" s="9"/>
      <c r="X138" s="9"/>
      <c r="Z138" s="9"/>
      <c r="AA138" s="9"/>
    </row>
    <row r="139" spans="7:27" ht="12.75" x14ac:dyDescent="0.2">
      <c r="G139" s="4"/>
      <c r="H139" s="12"/>
      <c r="I139" s="13"/>
      <c r="K139" s="17"/>
      <c r="L139" s="9"/>
      <c r="M139" s="12"/>
      <c r="P139" s="9"/>
      <c r="V139" s="13"/>
      <c r="W139" s="9"/>
      <c r="X139" s="9"/>
      <c r="Z139" s="9"/>
      <c r="AA139" s="9"/>
    </row>
    <row r="140" spans="7:27" ht="12.75" x14ac:dyDescent="0.2">
      <c r="G140" s="4"/>
      <c r="H140" s="12"/>
      <c r="I140" s="13"/>
      <c r="K140" s="17"/>
      <c r="L140" s="9"/>
      <c r="M140" s="12"/>
      <c r="P140" s="9"/>
      <c r="V140" s="13"/>
      <c r="W140" s="9"/>
      <c r="X140" s="9"/>
      <c r="Z140" s="9"/>
      <c r="AA140" s="9"/>
    </row>
    <row r="141" spans="7:27" ht="12.75" x14ac:dyDescent="0.2">
      <c r="G141" s="4"/>
      <c r="H141" s="12"/>
      <c r="I141" s="13"/>
      <c r="K141" s="17"/>
      <c r="L141" s="9"/>
      <c r="M141" s="12"/>
      <c r="P141" s="9"/>
      <c r="V141" s="13"/>
      <c r="W141" s="9"/>
      <c r="X141" s="9"/>
      <c r="Z141" s="9"/>
      <c r="AA141" s="9"/>
    </row>
    <row r="142" spans="7:27" ht="12.75" x14ac:dyDescent="0.2">
      <c r="G142" s="4"/>
      <c r="H142" s="12"/>
      <c r="I142" s="13"/>
      <c r="K142" s="17"/>
      <c r="L142" s="9"/>
      <c r="M142" s="12"/>
      <c r="P142" s="9"/>
      <c r="V142" s="13"/>
      <c r="W142" s="9"/>
      <c r="X142" s="9"/>
      <c r="Z142" s="9"/>
      <c r="AA142" s="9"/>
    </row>
    <row r="143" spans="7:27" ht="12.75" x14ac:dyDescent="0.2">
      <c r="G143" s="4"/>
      <c r="H143" s="12"/>
      <c r="I143" s="13"/>
      <c r="K143" s="17"/>
      <c r="L143" s="9"/>
      <c r="M143" s="12"/>
      <c r="P143" s="9"/>
      <c r="V143" s="13"/>
      <c r="W143" s="9"/>
      <c r="X143" s="9"/>
      <c r="Z143" s="9"/>
      <c r="AA143" s="9"/>
    </row>
    <row r="144" spans="7:27" ht="12.75" x14ac:dyDescent="0.2">
      <c r="G144" s="4"/>
      <c r="H144" s="12"/>
      <c r="I144" s="13"/>
      <c r="K144" s="17"/>
      <c r="L144" s="9"/>
      <c r="M144" s="12"/>
      <c r="P144" s="9"/>
      <c r="V144" s="13"/>
      <c r="W144" s="9"/>
      <c r="X144" s="9"/>
      <c r="Z144" s="9"/>
      <c r="AA144" s="9"/>
    </row>
    <row r="145" spans="7:27" ht="12.75" x14ac:dyDescent="0.2">
      <c r="G145" s="4"/>
      <c r="H145" s="12"/>
      <c r="I145" s="13"/>
      <c r="K145" s="17"/>
      <c r="L145" s="9"/>
      <c r="M145" s="12"/>
      <c r="P145" s="9"/>
      <c r="V145" s="13"/>
      <c r="W145" s="9"/>
      <c r="X145" s="9"/>
      <c r="Z145" s="9"/>
      <c r="AA145" s="9"/>
    </row>
    <row r="146" spans="7:27" ht="12.75" x14ac:dyDescent="0.2">
      <c r="G146" s="4"/>
      <c r="H146" s="12"/>
      <c r="I146" s="13"/>
      <c r="K146" s="17"/>
      <c r="L146" s="9"/>
      <c r="M146" s="12"/>
      <c r="P146" s="9"/>
      <c r="V146" s="13"/>
      <c r="W146" s="9"/>
      <c r="X146" s="9"/>
      <c r="Z146" s="9"/>
      <c r="AA146" s="9"/>
    </row>
    <row r="147" spans="7:27" ht="12.75" x14ac:dyDescent="0.2">
      <c r="G147" s="4"/>
      <c r="H147" s="12"/>
      <c r="I147" s="13"/>
      <c r="K147" s="17"/>
      <c r="L147" s="9"/>
      <c r="M147" s="12"/>
      <c r="P147" s="9"/>
      <c r="V147" s="13"/>
      <c r="W147" s="9"/>
      <c r="X147" s="9"/>
      <c r="Z147" s="9"/>
      <c r="AA147" s="9"/>
    </row>
    <row r="148" spans="7:27" ht="12.75" x14ac:dyDescent="0.2">
      <c r="G148" s="4"/>
      <c r="H148" s="12"/>
      <c r="I148" s="13"/>
      <c r="K148" s="17"/>
      <c r="L148" s="9"/>
      <c r="M148" s="12"/>
      <c r="P148" s="9"/>
      <c r="V148" s="13"/>
      <c r="W148" s="9"/>
      <c r="X148" s="9"/>
      <c r="Z148" s="9"/>
      <c r="AA148" s="9"/>
    </row>
    <row r="149" spans="7:27" ht="12.75" x14ac:dyDescent="0.2">
      <c r="G149" s="4"/>
      <c r="H149" s="12"/>
      <c r="I149" s="13"/>
      <c r="K149" s="17"/>
      <c r="L149" s="9"/>
      <c r="M149" s="12"/>
      <c r="P149" s="9"/>
      <c r="V149" s="13"/>
      <c r="W149" s="9"/>
      <c r="X149" s="9"/>
      <c r="Z149" s="9"/>
      <c r="AA149" s="9"/>
    </row>
    <row r="150" spans="7:27" ht="12.75" x14ac:dyDescent="0.2">
      <c r="G150" s="4"/>
      <c r="H150" s="12"/>
      <c r="I150" s="13"/>
      <c r="K150" s="17"/>
      <c r="L150" s="9"/>
      <c r="M150" s="12"/>
      <c r="P150" s="9"/>
      <c r="V150" s="13"/>
      <c r="W150" s="9"/>
      <c r="X150" s="9"/>
      <c r="Z150" s="9"/>
      <c r="AA150" s="9"/>
    </row>
    <row r="151" spans="7:27" ht="12.75" x14ac:dyDescent="0.2">
      <c r="G151" s="4"/>
      <c r="H151" s="12"/>
      <c r="I151" s="13"/>
      <c r="K151" s="17"/>
      <c r="L151" s="9"/>
      <c r="M151" s="12"/>
      <c r="P151" s="9"/>
      <c r="V151" s="13"/>
      <c r="W151" s="9"/>
      <c r="X151" s="9"/>
      <c r="Z151" s="9"/>
      <c r="AA151" s="9"/>
    </row>
    <row r="152" spans="7:27" ht="12.75" x14ac:dyDescent="0.2">
      <c r="G152" s="4"/>
      <c r="H152" s="12"/>
      <c r="I152" s="13"/>
      <c r="K152" s="17"/>
      <c r="L152" s="9"/>
      <c r="M152" s="12"/>
      <c r="P152" s="9"/>
      <c r="V152" s="13"/>
      <c r="W152" s="9"/>
      <c r="X152" s="9"/>
      <c r="Z152" s="9"/>
      <c r="AA152" s="9"/>
    </row>
    <row r="153" spans="7:27" ht="12.75" x14ac:dyDescent="0.2">
      <c r="G153" s="4"/>
      <c r="H153" s="12"/>
      <c r="I153" s="13"/>
      <c r="K153" s="17"/>
      <c r="L153" s="9"/>
      <c r="M153" s="12"/>
      <c r="P153" s="9"/>
      <c r="V153" s="13"/>
      <c r="W153" s="9"/>
      <c r="X153" s="9"/>
      <c r="Z153" s="9"/>
      <c r="AA153" s="9"/>
    </row>
    <row r="154" spans="7:27" ht="12.75" x14ac:dyDescent="0.2">
      <c r="G154" s="4"/>
      <c r="H154" s="12"/>
      <c r="I154" s="13"/>
      <c r="K154" s="17"/>
      <c r="L154" s="9"/>
      <c r="M154" s="12"/>
      <c r="P154" s="9"/>
      <c r="V154" s="13"/>
      <c r="W154" s="9"/>
      <c r="X154" s="9"/>
      <c r="Z154" s="9"/>
      <c r="AA154" s="9"/>
    </row>
    <row r="155" spans="7:27" ht="12.75" x14ac:dyDescent="0.2">
      <c r="G155" s="4"/>
      <c r="H155" s="12"/>
      <c r="I155" s="13"/>
      <c r="K155" s="17"/>
      <c r="L155" s="9"/>
      <c r="M155" s="12"/>
      <c r="P155" s="9"/>
      <c r="V155" s="13"/>
      <c r="W155" s="9"/>
      <c r="X155" s="9"/>
      <c r="Z155" s="9"/>
      <c r="AA155" s="9"/>
    </row>
    <row r="156" spans="7:27" ht="12.75" x14ac:dyDescent="0.2">
      <c r="G156" s="4"/>
      <c r="H156" s="12"/>
      <c r="I156" s="13"/>
      <c r="K156" s="17"/>
      <c r="L156" s="9"/>
      <c r="M156" s="12"/>
      <c r="P156" s="9"/>
      <c r="V156" s="13"/>
      <c r="W156" s="9"/>
      <c r="X156" s="9"/>
      <c r="Z156" s="9"/>
      <c r="AA156" s="9"/>
    </row>
    <row r="157" spans="7:27" ht="12.75" x14ac:dyDescent="0.2">
      <c r="G157" s="4"/>
      <c r="H157" s="12"/>
      <c r="I157" s="13"/>
      <c r="K157" s="17"/>
      <c r="L157" s="9"/>
      <c r="M157" s="12"/>
      <c r="P157" s="9"/>
      <c r="V157" s="13"/>
      <c r="W157" s="9"/>
      <c r="X157" s="9"/>
      <c r="Z157" s="9"/>
      <c r="AA157" s="9"/>
    </row>
    <row r="158" spans="7:27" ht="12.75" x14ac:dyDescent="0.2">
      <c r="G158" s="4"/>
      <c r="H158" s="12"/>
      <c r="I158" s="13"/>
      <c r="K158" s="17"/>
      <c r="L158" s="9"/>
      <c r="M158" s="12"/>
      <c r="P158" s="9"/>
      <c r="V158" s="13"/>
      <c r="W158" s="9"/>
      <c r="X158" s="9"/>
      <c r="Z158" s="9"/>
      <c r="AA158" s="9"/>
    </row>
    <row r="159" spans="7:27" ht="12.75" x14ac:dyDescent="0.2">
      <c r="G159" s="4"/>
      <c r="H159" s="12"/>
      <c r="I159" s="13"/>
      <c r="K159" s="17"/>
      <c r="L159" s="9"/>
      <c r="M159" s="12"/>
      <c r="P159" s="9"/>
      <c r="V159" s="13"/>
      <c r="W159" s="9"/>
      <c r="X159" s="9"/>
      <c r="Z159" s="9"/>
      <c r="AA159" s="9"/>
    </row>
    <row r="160" spans="7:27" ht="12.75" x14ac:dyDescent="0.2">
      <c r="G160" s="4"/>
      <c r="H160" s="12"/>
      <c r="I160" s="13"/>
      <c r="K160" s="17"/>
      <c r="L160" s="9"/>
      <c r="M160" s="12"/>
      <c r="P160" s="9"/>
      <c r="V160" s="13"/>
      <c r="W160" s="9"/>
      <c r="X160" s="9"/>
      <c r="Z160" s="9"/>
      <c r="AA160" s="9"/>
    </row>
    <row r="161" spans="7:27" ht="12.75" x14ac:dyDescent="0.2">
      <c r="G161" s="4"/>
      <c r="H161" s="12"/>
      <c r="I161" s="13"/>
      <c r="K161" s="17"/>
      <c r="L161" s="9"/>
      <c r="M161" s="12"/>
      <c r="P161" s="9"/>
      <c r="V161" s="13"/>
      <c r="W161" s="9"/>
      <c r="X161" s="9"/>
      <c r="Z161" s="9"/>
      <c r="AA161" s="9"/>
    </row>
    <row r="162" spans="7:27" ht="12.75" x14ac:dyDescent="0.2">
      <c r="G162" s="4"/>
      <c r="H162" s="12"/>
      <c r="I162" s="13"/>
      <c r="K162" s="17"/>
      <c r="L162" s="9"/>
      <c r="M162" s="12"/>
      <c r="P162" s="9"/>
      <c r="V162" s="13"/>
      <c r="W162" s="9"/>
      <c r="X162" s="9"/>
      <c r="Z162" s="9"/>
      <c r="AA162" s="9"/>
    </row>
    <row r="163" spans="7:27" ht="12.75" x14ac:dyDescent="0.2">
      <c r="G163" s="4"/>
      <c r="H163" s="12"/>
      <c r="I163" s="13"/>
      <c r="K163" s="17"/>
      <c r="L163" s="9"/>
      <c r="M163" s="12"/>
      <c r="P163" s="9"/>
      <c r="V163" s="13"/>
      <c r="W163" s="9"/>
      <c r="X163" s="9"/>
      <c r="Z163" s="9"/>
      <c r="AA163" s="9"/>
    </row>
    <row r="164" spans="7:27" ht="12.75" x14ac:dyDescent="0.2">
      <c r="G164" s="4"/>
      <c r="H164" s="12"/>
      <c r="I164" s="13"/>
      <c r="K164" s="17"/>
      <c r="L164" s="9"/>
      <c r="M164" s="12"/>
      <c r="P164" s="9"/>
      <c r="V164" s="13"/>
      <c r="W164" s="9"/>
      <c r="X164" s="9"/>
      <c r="Z164" s="9"/>
      <c r="AA164" s="9"/>
    </row>
    <row r="165" spans="7:27" ht="12.75" x14ac:dyDescent="0.2">
      <c r="G165" s="4"/>
      <c r="H165" s="12"/>
      <c r="I165" s="13"/>
      <c r="K165" s="17"/>
      <c r="L165" s="9"/>
      <c r="M165" s="12"/>
      <c r="P165" s="9"/>
      <c r="V165" s="13"/>
      <c r="W165" s="9"/>
      <c r="X165" s="9"/>
      <c r="Z165" s="9"/>
      <c r="AA165" s="9"/>
    </row>
    <row r="166" spans="7:27" ht="12.75" x14ac:dyDescent="0.2">
      <c r="G166" s="4"/>
      <c r="H166" s="12"/>
      <c r="I166" s="13"/>
      <c r="K166" s="17"/>
      <c r="L166" s="9"/>
      <c r="M166" s="12"/>
      <c r="P166" s="9"/>
      <c r="V166" s="13"/>
      <c r="W166" s="9"/>
      <c r="X166" s="9"/>
      <c r="Z166" s="9"/>
      <c r="AA166" s="9"/>
    </row>
    <row r="167" spans="7:27" ht="12.75" x14ac:dyDescent="0.2">
      <c r="G167" s="4"/>
      <c r="H167" s="12"/>
      <c r="I167" s="13"/>
      <c r="K167" s="17"/>
      <c r="L167" s="9"/>
      <c r="M167" s="12"/>
      <c r="P167" s="9"/>
      <c r="V167" s="13"/>
      <c r="W167" s="9"/>
      <c r="X167" s="9"/>
      <c r="Z167" s="9"/>
      <c r="AA167" s="9"/>
    </row>
    <row r="168" spans="7:27" ht="12.75" x14ac:dyDescent="0.2">
      <c r="G168" s="4"/>
      <c r="H168" s="12"/>
      <c r="I168" s="13"/>
      <c r="K168" s="17"/>
      <c r="L168" s="9"/>
      <c r="M168" s="12"/>
      <c r="P168" s="9"/>
      <c r="V168" s="13"/>
      <c r="W168" s="9"/>
      <c r="X168" s="9"/>
      <c r="Z168" s="9"/>
      <c r="AA168" s="9"/>
    </row>
    <row r="169" spans="7:27" ht="12.75" x14ac:dyDescent="0.2">
      <c r="G169" s="4"/>
      <c r="H169" s="12"/>
      <c r="I169" s="13"/>
      <c r="K169" s="17"/>
      <c r="L169" s="9"/>
      <c r="M169" s="12"/>
      <c r="P169" s="9"/>
      <c r="V169" s="13"/>
      <c r="W169" s="9"/>
      <c r="X169" s="9"/>
      <c r="Z169" s="9"/>
      <c r="AA169" s="9"/>
    </row>
    <row r="170" spans="7:27" ht="12.75" x14ac:dyDescent="0.2">
      <c r="G170" s="4"/>
      <c r="H170" s="12"/>
      <c r="I170" s="13"/>
      <c r="K170" s="17"/>
      <c r="L170" s="9"/>
      <c r="M170" s="12"/>
      <c r="P170" s="9"/>
      <c r="V170" s="13"/>
      <c r="W170" s="9"/>
      <c r="X170" s="9"/>
      <c r="Z170" s="9"/>
      <c r="AA170" s="9"/>
    </row>
    <row r="171" spans="7:27" ht="12.75" x14ac:dyDescent="0.2">
      <c r="G171" s="4"/>
      <c r="H171" s="12"/>
      <c r="I171" s="13"/>
      <c r="K171" s="17"/>
      <c r="L171" s="9"/>
      <c r="M171" s="12"/>
      <c r="P171" s="9"/>
      <c r="V171" s="13"/>
      <c r="W171" s="9"/>
      <c r="X171" s="9"/>
      <c r="Z171" s="9"/>
      <c r="AA171" s="9"/>
    </row>
    <row r="172" spans="7:27" ht="12.75" x14ac:dyDescent="0.2">
      <c r="G172" s="4"/>
      <c r="H172" s="12"/>
      <c r="I172" s="13"/>
      <c r="K172" s="17"/>
      <c r="L172" s="9"/>
      <c r="M172" s="12"/>
      <c r="P172" s="9"/>
      <c r="V172" s="13"/>
      <c r="W172" s="9"/>
      <c r="X172" s="9"/>
      <c r="Z172" s="9"/>
      <c r="AA172" s="9"/>
    </row>
    <row r="173" spans="7:27" ht="12.75" x14ac:dyDescent="0.2">
      <c r="G173" s="4"/>
      <c r="H173" s="12"/>
      <c r="I173" s="13"/>
      <c r="K173" s="17"/>
      <c r="L173" s="9"/>
      <c r="M173" s="12"/>
      <c r="P173" s="9"/>
      <c r="V173" s="13"/>
      <c r="W173" s="9"/>
      <c r="X173" s="9"/>
      <c r="Z173" s="9"/>
      <c r="AA173" s="9"/>
    </row>
    <row r="174" spans="7:27" ht="12.75" x14ac:dyDescent="0.2">
      <c r="G174" s="4"/>
      <c r="H174" s="12"/>
      <c r="I174" s="13"/>
      <c r="K174" s="17"/>
      <c r="L174" s="9"/>
      <c r="M174" s="12"/>
      <c r="P174" s="9"/>
      <c r="V174" s="13"/>
      <c r="W174" s="9"/>
      <c r="X174" s="9"/>
      <c r="Z174" s="9"/>
      <c r="AA174" s="9"/>
    </row>
    <row r="175" spans="7:27" ht="12.75" x14ac:dyDescent="0.2">
      <c r="G175" s="4"/>
      <c r="H175" s="12"/>
      <c r="I175" s="13"/>
      <c r="K175" s="17"/>
      <c r="L175" s="9"/>
      <c r="M175" s="12"/>
      <c r="P175" s="9"/>
      <c r="V175" s="13"/>
      <c r="W175" s="9"/>
      <c r="X175" s="9"/>
      <c r="Z175" s="9"/>
      <c r="AA175" s="9"/>
    </row>
    <row r="176" spans="7:27" ht="12.75" x14ac:dyDescent="0.2">
      <c r="G176" s="4"/>
      <c r="H176" s="12"/>
      <c r="I176" s="13"/>
      <c r="K176" s="17"/>
      <c r="L176" s="9"/>
      <c r="M176" s="12"/>
      <c r="P176" s="9"/>
      <c r="V176" s="13"/>
      <c r="W176" s="9"/>
      <c r="X176" s="9"/>
      <c r="Z176" s="9"/>
      <c r="AA176" s="9"/>
    </row>
    <row r="177" spans="7:27" ht="12.75" x14ac:dyDescent="0.2">
      <c r="G177" s="4"/>
      <c r="H177" s="12"/>
      <c r="I177" s="13"/>
      <c r="K177" s="17"/>
      <c r="L177" s="9"/>
      <c r="M177" s="12"/>
      <c r="P177" s="9"/>
      <c r="V177" s="13"/>
      <c r="W177" s="9"/>
      <c r="X177" s="9"/>
      <c r="Z177" s="9"/>
      <c r="AA177" s="9"/>
    </row>
    <row r="178" spans="7:27" ht="12.75" x14ac:dyDescent="0.2">
      <c r="G178" s="4"/>
      <c r="H178" s="12"/>
      <c r="I178" s="13"/>
      <c r="K178" s="17"/>
      <c r="L178" s="9"/>
      <c r="M178" s="12"/>
      <c r="P178" s="9"/>
      <c r="V178" s="13"/>
      <c r="W178" s="9"/>
      <c r="X178" s="9"/>
      <c r="Z178" s="9"/>
      <c r="AA178" s="9"/>
    </row>
    <row r="179" spans="7:27" ht="12.75" x14ac:dyDescent="0.2">
      <c r="G179" s="4"/>
      <c r="H179" s="12"/>
      <c r="I179" s="13"/>
      <c r="K179" s="17"/>
      <c r="L179" s="9"/>
      <c r="M179" s="12"/>
      <c r="P179" s="9"/>
      <c r="V179" s="13"/>
      <c r="W179" s="9"/>
      <c r="X179" s="9"/>
      <c r="Z179" s="9"/>
      <c r="AA179" s="9"/>
    </row>
    <row r="180" spans="7:27" ht="12.75" x14ac:dyDescent="0.2">
      <c r="G180" s="4"/>
      <c r="H180" s="12"/>
      <c r="I180" s="13"/>
      <c r="K180" s="17"/>
      <c r="L180" s="9"/>
      <c r="M180" s="12"/>
      <c r="P180" s="9"/>
      <c r="V180" s="13"/>
      <c r="W180" s="9"/>
      <c r="X180" s="9"/>
      <c r="Z180" s="9"/>
      <c r="AA180" s="9"/>
    </row>
    <row r="181" spans="7:27" ht="12.75" x14ac:dyDescent="0.2">
      <c r="G181" s="4"/>
      <c r="H181" s="12"/>
      <c r="I181" s="13"/>
      <c r="K181" s="17"/>
      <c r="L181" s="9"/>
      <c r="M181" s="12"/>
      <c r="P181" s="9"/>
      <c r="V181" s="13"/>
      <c r="W181" s="9"/>
      <c r="X181" s="9"/>
      <c r="Z181" s="9"/>
      <c r="AA181" s="9"/>
    </row>
    <row r="182" spans="7:27" ht="12.75" x14ac:dyDescent="0.2">
      <c r="G182" s="4"/>
      <c r="H182" s="12"/>
      <c r="I182" s="13"/>
      <c r="K182" s="17"/>
      <c r="L182" s="9"/>
      <c r="M182" s="12"/>
      <c r="P182" s="9"/>
      <c r="V182" s="13"/>
      <c r="W182" s="9"/>
      <c r="X182" s="9"/>
      <c r="Z182" s="9"/>
      <c r="AA182" s="9"/>
    </row>
    <row r="183" spans="7:27" ht="12.75" x14ac:dyDescent="0.2">
      <c r="G183" s="4"/>
      <c r="H183" s="12"/>
      <c r="I183" s="13"/>
      <c r="K183" s="17"/>
      <c r="L183" s="9"/>
      <c r="M183" s="12"/>
      <c r="P183" s="9"/>
      <c r="V183" s="13"/>
      <c r="W183" s="9"/>
      <c r="X183" s="9"/>
      <c r="Z183" s="9"/>
      <c r="AA183" s="9"/>
    </row>
    <row r="184" spans="7:27" ht="12.75" x14ac:dyDescent="0.2">
      <c r="G184" s="4"/>
      <c r="H184" s="12"/>
      <c r="I184" s="13"/>
      <c r="K184" s="17"/>
      <c r="L184" s="9"/>
      <c r="M184" s="12"/>
      <c r="P184" s="9"/>
      <c r="V184" s="13"/>
      <c r="W184" s="9"/>
      <c r="X184" s="9"/>
      <c r="Z184" s="9"/>
      <c r="AA184" s="9"/>
    </row>
    <row r="185" spans="7:27" ht="12.75" x14ac:dyDescent="0.2">
      <c r="G185" s="4"/>
      <c r="H185" s="12"/>
      <c r="I185" s="13"/>
      <c r="K185" s="17"/>
      <c r="L185" s="9"/>
      <c r="M185" s="12"/>
      <c r="P185" s="9"/>
      <c r="V185" s="13"/>
      <c r="W185" s="9"/>
      <c r="X185" s="9"/>
      <c r="Z185" s="9"/>
      <c r="AA185" s="9"/>
    </row>
    <row r="186" spans="7:27" ht="12.75" x14ac:dyDescent="0.2">
      <c r="G186" s="4"/>
      <c r="H186" s="12"/>
      <c r="I186" s="13"/>
      <c r="K186" s="17"/>
      <c r="L186" s="9"/>
      <c r="M186" s="12"/>
      <c r="P186" s="9"/>
      <c r="V186" s="13"/>
      <c r="W186" s="9"/>
      <c r="X186" s="9"/>
      <c r="Z186" s="9"/>
      <c r="AA186" s="9"/>
    </row>
    <row r="187" spans="7:27" ht="12.75" x14ac:dyDescent="0.2">
      <c r="G187" s="4"/>
      <c r="H187" s="12"/>
      <c r="I187" s="13"/>
      <c r="K187" s="17"/>
      <c r="L187" s="9"/>
      <c r="M187" s="12"/>
      <c r="P187" s="9"/>
      <c r="V187" s="13"/>
      <c r="W187" s="9"/>
      <c r="X187" s="9"/>
      <c r="Z187" s="9"/>
      <c r="AA187" s="9"/>
    </row>
    <row r="188" spans="7:27" ht="12.75" x14ac:dyDescent="0.2">
      <c r="G188" s="4"/>
      <c r="H188" s="12"/>
      <c r="I188" s="13"/>
      <c r="K188" s="17"/>
      <c r="L188" s="9"/>
      <c r="M188" s="12"/>
      <c r="P188" s="9"/>
      <c r="V188" s="13"/>
      <c r="W188" s="9"/>
      <c r="X188" s="9"/>
      <c r="Z188" s="9"/>
      <c r="AA188" s="9"/>
    </row>
    <row r="189" spans="7:27" ht="12.75" x14ac:dyDescent="0.2">
      <c r="G189" s="4"/>
      <c r="H189" s="12"/>
      <c r="I189" s="13"/>
      <c r="K189" s="17"/>
      <c r="L189" s="9"/>
      <c r="M189" s="12"/>
      <c r="P189" s="9"/>
      <c r="V189" s="13"/>
      <c r="W189" s="9"/>
      <c r="X189" s="9"/>
      <c r="Z189" s="9"/>
      <c r="AA189" s="9"/>
    </row>
    <row r="190" spans="7:27" ht="12.75" x14ac:dyDescent="0.2">
      <c r="G190" s="4"/>
      <c r="H190" s="12"/>
      <c r="I190" s="13"/>
      <c r="K190" s="17"/>
      <c r="L190" s="9"/>
      <c r="M190" s="12"/>
      <c r="P190" s="9"/>
      <c r="V190" s="13"/>
      <c r="W190" s="9"/>
      <c r="X190" s="9"/>
      <c r="Z190" s="9"/>
      <c r="AA190" s="9"/>
    </row>
    <row r="191" spans="7:27" ht="12.75" x14ac:dyDescent="0.2">
      <c r="G191" s="4"/>
      <c r="H191" s="12"/>
      <c r="I191" s="13"/>
      <c r="K191" s="17"/>
      <c r="L191" s="9"/>
      <c r="M191" s="12"/>
      <c r="P191" s="9"/>
      <c r="V191" s="13"/>
      <c r="W191" s="9"/>
      <c r="X191" s="9"/>
      <c r="Z191" s="9"/>
      <c r="AA191" s="9"/>
    </row>
    <row r="192" spans="7:27" ht="12.75" x14ac:dyDescent="0.2">
      <c r="G192" s="4"/>
      <c r="H192" s="12"/>
      <c r="I192" s="13"/>
      <c r="K192" s="17"/>
      <c r="L192" s="9"/>
      <c r="M192" s="12"/>
      <c r="P192" s="9"/>
      <c r="V192" s="13"/>
      <c r="W192" s="9"/>
      <c r="X192" s="9"/>
      <c r="Z192" s="9"/>
      <c r="AA192" s="9"/>
    </row>
    <row r="193" spans="7:27" ht="12.75" x14ac:dyDescent="0.2">
      <c r="G193" s="4"/>
      <c r="H193" s="12"/>
      <c r="I193" s="13"/>
      <c r="K193" s="17"/>
      <c r="L193" s="9"/>
      <c r="M193" s="12"/>
      <c r="P193" s="9"/>
      <c r="V193" s="13"/>
      <c r="W193" s="9"/>
      <c r="X193" s="9"/>
      <c r="Z193" s="9"/>
      <c r="AA193" s="9"/>
    </row>
    <row r="194" spans="7:27" ht="12.75" x14ac:dyDescent="0.2">
      <c r="G194" s="4"/>
      <c r="H194" s="12"/>
      <c r="I194" s="13"/>
      <c r="K194" s="17"/>
      <c r="L194" s="9"/>
      <c r="M194" s="12"/>
      <c r="P194" s="9"/>
      <c r="V194" s="13"/>
      <c r="W194" s="9"/>
      <c r="X194" s="9"/>
      <c r="Z194" s="9"/>
      <c r="AA194" s="9"/>
    </row>
    <row r="195" spans="7:27" ht="12.75" x14ac:dyDescent="0.2">
      <c r="G195" s="4"/>
      <c r="H195" s="12"/>
      <c r="I195" s="13"/>
      <c r="K195" s="17"/>
      <c r="L195" s="9"/>
      <c r="M195" s="12"/>
      <c r="P195" s="9"/>
      <c r="V195" s="13"/>
      <c r="W195" s="9"/>
      <c r="X195" s="9"/>
      <c r="Z195" s="9"/>
      <c r="AA195" s="9"/>
    </row>
    <row r="196" spans="7:27" ht="12.75" x14ac:dyDescent="0.2">
      <c r="G196" s="4"/>
      <c r="H196" s="12"/>
      <c r="I196" s="13"/>
      <c r="K196" s="17"/>
      <c r="L196" s="9"/>
      <c r="M196" s="12"/>
      <c r="P196" s="9"/>
      <c r="V196" s="13"/>
      <c r="W196" s="9"/>
      <c r="X196" s="9"/>
      <c r="Z196" s="9"/>
      <c r="AA196" s="9"/>
    </row>
    <row r="197" spans="7:27" ht="12.75" x14ac:dyDescent="0.2">
      <c r="G197" s="4"/>
      <c r="H197" s="12"/>
      <c r="I197" s="13"/>
      <c r="K197" s="17"/>
      <c r="L197" s="9"/>
      <c r="M197" s="12"/>
      <c r="P197" s="9"/>
      <c r="V197" s="13"/>
      <c r="W197" s="9"/>
      <c r="X197" s="9"/>
      <c r="Z197" s="9"/>
      <c r="AA197" s="9"/>
    </row>
    <row r="198" spans="7:27" ht="12.75" x14ac:dyDescent="0.2">
      <c r="G198" s="4"/>
      <c r="H198" s="12"/>
      <c r="I198" s="13"/>
      <c r="K198" s="17"/>
      <c r="L198" s="9"/>
      <c r="M198" s="12"/>
      <c r="P198" s="9"/>
      <c r="V198" s="13"/>
      <c r="W198" s="9"/>
      <c r="X198" s="9"/>
      <c r="Z198" s="9"/>
      <c r="AA198" s="9"/>
    </row>
    <row r="199" spans="7:27" ht="12.75" x14ac:dyDescent="0.2">
      <c r="G199" s="4"/>
      <c r="H199" s="12"/>
      <c r="I199" s="13"/>
      <c r="K199" s="17"/>
      <c r="L199" s="9"/>
      <c r="M199" s="12"/>
      <c r="P199" s="9"/>
      <c r="V199" s="13"/>
      <c r="W199" s="9"/>
      <c r="X199" s="9"/>
      <c r="Z199" s="9"/>
      <c r="AA199" s="9"/>
    </row>
    <row r="200" spans="7:27" ht="12.75" x14ac:dyDescent="0.2">
      <c r="G200" s="4"/>
      <c r="H200" s="12"/>
      <c r="I200" s="13"/>
      <c r="K200" s="17"/>
      <c r="L200" s="9"/>
      <c r="M200" s="12"/>
      <c r="P200" s="9"/>
      <c r="V200" s="13"/>
      <c r="W200" s="9"/>
      <c r="X200" s="9"/>
      <c r="Z200" s="9"/>
      <c r="AA200" s="9"/>
    </row>
    <row r="201" spans="7:27" ht="12.75" x14ac:dyDescent="0.2">
      <c r="G201" s="4"/>
      <c r="H201" s="12"/>
      <c r="I201" s="13"/>
      <c r="K201" s="17"/>
      <c r="L201" s="9"/>
      <c r="M201" s="12"/>
      <c r="P201" s="9"/>
      <c r="V201" s="13"/>
      <c r="W201" s="9"/>
      <c r="X201" s="9"/>
      <c r="Z201" s="9"/>
      <c r="AA201" s="9"/>
    </row>
    <row r="202" spans="7:27" ht="12.75" x14ac:dyDescent="0.2">
      <c r="G202" s="4"/>
      <c r="H202" s="12"/>
      <c r="I202" s="13"/>
      <c r="K202" s="17"/>
      <c r="L202" s="9"/>
      <c r="M202" s="12"/>
      <c r="P202" s="9"/>
      <c r="V202" s="13"/>
      <c r="W202" s="9"/>
      <c r="X202" s="9"/>
      <c r="Z202" s="9"/>
      <c r="AA202" s="9"/>
    </row>
    <row r="203" spans="7:27" ht="12.75" x14ac:dyDescent="0.2">
      <c r="G203" s="4"/>
      <c r="H203" s="12"/>
      <c r="I203" s="13"/>
      <c r="K203" s="17"/>
      <c r="L203" s="9"/>
      <c r="M203" s="12"/>
      <c r="P203" s="9"/>
      <c r="V203" s="13"/>
      <c r="W203" s="9"/>
      <c r="X203" s="9"/>
      <c r="Z203" s="9"/>
      <c r="AA203" s="9"/>
    </row>
    <row r="204" spans="7:27" ht="12.75" x14ac:dyDescent="0.2">
      <c r="G204" s="4"/>
      <c r="H204" s="12"/>
      <c r="I204" s="13"/>
      <c r="K204" s="17"/>
      <c r="L204" s="9"/>
      <c r="M204" s="12"/>
      <c r="P204" s="9"/>
      <c r="V204" s="13"/>
      <c r="W204" s="9"/>
      <c r="X204" s="9"/>
      <c r="Z204" s="9"/>
      <c r="AA204" s="9"/>
    </row>
    <row r="205" spans="7:27" ht="12.75" x14ac:dyDescent="0.2">
      <c r="G205" s="4"/>
      <c r="H205" s="12"/>
      <c r="I205" s="13"/>
      <c r="K205" s="17"/>
      <c r="L205" s="9"/>
      <c r="M205" s="12"/>
      <c r="P205" s="9"/>
      <c r="V205" s="13"/>
      <c r="W205" s="9"/>
      <c r="X205" s="9"/>
      <c r="Z205" s="9"/>
      <c r="AA205" s="9"/>
    </row>
    <row r="206" spans="7:27" ht="12.75" x14ac:dyDescent="0.2">
      <c r="G206" s="4"/>
      <c r="H206" s="12"/>
      <c r="I206" s="13"/>
      <c r="K206" s="17"/>
      <c r="L206" s="9"/>
      <c r="M206" s="12"/>
      <c r="P206" s="9"/>
      <c r="V206" s="13"/>
      <c r="W206" s="9"/>
      <c r="X206" s="9"/>
      <c r="Z206" s="9"/>
      <c r="AA206" s="9"/>
    </row>
    <row r="207" spans="7:27" ht="12.75" x14ac:dyDescent="0.2">
      <c r="G207" s="4"/>
      <c r="H207" s="12"/>
      <c r="I207" s="13"/>
      <c r="K207" s="17"/>
      <c r="L207" s="9"/>
      <c r="M207" s="12"/>
      <c r="P207" s="9"/>
      <c r="V207" s="13"/>
      <c r="W207" s="9"/>
      <c r="X207" s="9"/>
      <c r="Z207" s="9"/>
      <c r="AA207" s="9"/>
    </row>
    <row r="208" spans="7:27" ht="12.75" x14ac:dyDescent="0.2">
      <c r="G208" s="4"/>
      <c r="H208" s="12"/>
      <c r="I208" s="13"/>
      <c r="K208" s="17"/>
      <c r="L208" s="9"/>
      <c r="M208" s="12"/>
      <c r="P208" s="9"/>
      <c r="V208" s="13"/>
      <c r="W208" s="9"/>
      <c r="X208" s="9"/>
      <c r="Z208" s="9"/>
      <c r="AA208" s="9"/>
    </row>
    <row r="209" spans="7:27" ht="12.75" x14ac:dyDescent="0.2">
      <c r="G209" s="4"/>
      <c r="H209" s="12"/>
      <c r="I209" s="13"/>
      <c r="K209" s="17"/>
      <c r="L209" s="9"/>
      <c r="M209" s="12"/>
      <c r="P209" s="9"/>
      <c r="V209" s="13"/>
      <c r="W209" s="9"/>
      <c r="X209" s="9"/>
      <c r="Z209" s="9"/>
      <c r="AA209" s="9"/>
    </row>
    <row r="210" spans="7:27" ht="12.75" x14ac:dyDescent="0.2">
      <c r="G210" s="4"/>
      <c r="H210" s="12"/>
      <c r="I210" s="13"/>
      <c r="K210" s="17"/>
      <c r="L210" s="9"/>
      <c r="M210" s="12"/>
      <c r="P210" s="9"/>
      <c r="V210" s="13"/>
      <c r="W210" s="9"/>
      <c r="X210" s="9"/>
      <c r="Z210" s="9"/>
      <c r="AA210" s="9"/>
    </row>
    <row r="211" spans="7:27" ht="12.75" x14ac:dyDescent="0.2">
      <c r="G211" s="4"/>
      <c r="H211" s="12"/>
      <c r="I211" s="13"/>
      <c r="K211" s="17"/>
      <c r="L211" s="9"/>
      <c r="M211" s="12"/>
      <c r="P211" s="9"/>
      <c r="V211" s="13"/>
      <c r="W211" s="9"/>
      <c r="X211" s="9"/>
      <c r="Z211" s="9"/>
      <c r="AA211" s="9"/>
    </row>
    <row r="212" spans="7:27" ht="12.75" x14ac:dyDescent="0.2">
      <c r="G212" s="4"/>
      <c r="H212" s="12"/>
      <c r="I212" s="13"/>
      <c r="K212" s="17"/>
      <c r="L212" s="9"/>
      <c r="M212" s="12"/>
      <c r="P212" s="9"/>
      <c r="V212" s="13"/>
      <c r="W212" s="9"/>
      <c r="X212" s="9"/>
      <c r="Z212" s="9"/>
      <c r="AA212" s="9"/>
    </row>
    <row r="213" spans="7:27" ht="12.75" x14ac:dyDescent="0.2">
      <c r="G213" s="4"/>
      <c r="H213" s="12"/>
      <c r="I213" s="13"/>
      <c r="K213" s="17"/>
      <c r="L213" s="9"/>
      <c r="M213" s="12"/>
      <c r="P213" s="9"/>
      <c r="V213" s="13"/>
      <c r="W213" s="9"/>
      <c r="X213" s="9"/>
      <c r="Z213" s="9"/>
      <c r="AA213" s="9"/>
    </row>
    <row r="214" spans="7:27" ht="12.75" x14ac:dyDescent="0.2">
      <c r="G214" s="4"/>
      <c r="H214" s="12"/>
      <c r="I214" s="13"/>
      <c r="K214" s="17"/>
      <c r="L214" s="9"/>
      <c r="M214" s="12"/>
      <c r="P214" s="9"/>
      <c r="V214" s="13"/>
      <c r="W214" s="9"/>
      <c r="X214" s="9"/>
      <c r="Z214" s="9"/>
      <c r="AA214" s="9"/>
    </row>
    <row r="215" spans="7:27" ht="12.75" x14ac:dyDescent="0.2">
      <c r="G215" s="4"/>
      <c r="H215" s="12"/>
      <c r="I215" s="13"/>
      <c r="K215" s="17"/>
      <c r="L215" s="9"/>
      <c r="M215" s="12"/>
      <c r="P215" s="9"/>
      <c r="V215" s="13"/>
      <c r="W215" s="9"/>
      <c r="X215" s="9"/>
      <c r="Z215" s="9"/>
      <c r="AA215" s="9"/>
    </row>
    <row r="216" spans="7:27" ht="12.75" x14ac:dyDescent="0.2">
      <c r="G216" s="4"/>
      <c r="H216" s="12"/>
      <c r="I216" s="13"/>
      <c r="K216" s="17"/>
      <c r="L216" s="9"/>
      <c r="M216" s="12"/>
      <c r="P216" s="9"/>
      <c r="V216" s="13"/>
      <c r="W216" s="9"/>
      <c r="X216" s="9"/>
      <c r="Z216" s="9"/>
      <c r="AA216" s="9"/>
    </row>
    <row r="217" spans="7:27" ht="12.75" x14ac:dyDescent="0.2">
      <c r="G217" s="4"/>
      <c r="H217" s="12"/>
      <c r="I217" s="13"/>
      <c r="K217" s="17"/>
      <c r="L217" s="9"/>
      <c r="M217" s="12"/>
      <c r="P217" s="9"/>
      <c r="V217" s="13"/>
      <c r="W217" s="9"/>
      <c r="X217" s="9"/>
      <c r="Z217" s="9"/>
      <c r="AA217" s="9"/>
    </row>
    <row r="218" spans="7:27" ht="12.75" x14ac:dyDescent="0.2">
      <c r="G218" s="4"/>
      <c r="H218" s="12"/>
      <c r="I218" s="13"/>
      <c r="K218" s="17"/>
      <c r="L218" s="9"/>
      <c r="M218" s="12"/>
      <c r="P218" s="9"/>
      <c r="V218" s="13"/>
      <c r="W218" s="9"/>
      <c r="X218" s="9"/>
      <c r="Z218" s="9"/>
      <c r="AA218" s="9"/>
    </row>
    <row r="219" spans="7:27" ht="12.75" x14ac:dyDescent="0.2">
      <c r="G219" s="4"/>
      <c r="H219" s="12"/>
      <c r="I219" s="13"/>
      <c r="K219" s="17"/>
      <c r="L219" s="9"/>
      <c r="M219" s="12"/>
      <c r="P219" s="9"/>
      <c r="V219" s="13"/>
      <c r="W219" s="9"/>
      <c r="X219" s="9"/>
      <c r="Z219" s="9"/>
      <c r="AA219" s="9"/>
    </row>
    <row r="220" spans="7:27" ht="12.75" x14ac:dyDescent="0.2">
      <c r="G220" s="4"/>
      <c r="H220" s="12"/>
      <c r="I220" s="13"/>
      <c r="K220" s="17"/>
      <c r="L220" s="9"/>
      <c r="M220" s="12"/>
      <c r="P220" s="9"/>
      <c r="V220" s="13"/>
      <c r="W220" s="9"/>
      <c r="X220" s="9"/>
      <c r="Z220" s="9"/>
      <c r="AA220" s="9"/>
    </row>
    <row r="221" spans="7:27" ht="12.75" x14ac:dyDescent="0.2">
      <c r="G221" s="4"/>
      <c r="H221" s="12"/>
      <c r="I221" s="13"/>
      <c r="K221" s="17"/>
      <c r="L221" s="9"/>
      <c r="M221" s="12"/>
      <c r="P221" s="9"/>
      <c r="V221" s="13"/>
      <c r="W221" s="9"/>
      <c r="X221" s="9"/>
      <c r="Z221" s="9"/>
      <c r="AA221" s="9"/>
    </row>
    <row r="222" spans="7:27" ht="12.75" x14ac:dyDescent="0.2">
      <c r="G222" s="4"/>
      <c r="H222" s="12"/>
      <c r="I222" s="13"/>
      <c r="K222" s="17"/>
      <c r="L222" s="9"/>
      <c r="M222" s="12"/>
      <c r="P222" s="9"/>
      <c r="V222" s="13"/>
      <c r="W222" s="9"/>
      <c r="X222" s="9"/>
      <c r="Z222" s="9"/>
      <c r="AA222" s="9"/>
    </row>
    <row r="223" spans="7:27" ht="12.75" x14ac:dyDescent="0.2">
      <c r="G223" s="4"/>
      <c r="H223" s="12"/>
      <c r="I223" s="13"/>
      <c r="K223" s="17"/>
      <c r="L223" s="9"/>
      <c r="M223" s="12"/>
      <c r="P223" s="9"/>
      <c r="V223" s="13"/>
      <c r="W223" s="9"/>
      <c r="X223" s="9"/>
      <c r="Z223" s="9"/>
      <c r="AA223" s="9"/>
    </row>
    <row r="224" spans="7:27" ht="12.75" x14ac:dyDescent="0.2">
      <c r="G224" s="4"/>
      <c r="H224" s="12"/>
      <c r="I224" s="13"/>
      <c r="K224" s="17"/>
      <c r="L224" s="9"/>
      <c r="M224" s="12"/>
      <c r="P224" s="9"/>
      <c r="V224" s="13"/>
      <c r="W224" s="9"/>
      <c r="X224" s="9"/>
      <c r="Z224" s="9"/>
      <c r="AA224" s="9"/>
    </row>
    <row r="225" spans="7:27" ht="12.75" x14ac:dyDescent="0.2">
      <c r="G225" s="4"/>
      <c r="H225" s="12"/>
      <c r="I225" s="13"/>
      <c r="K225" s="17"/>
      <c r="L225" s="9"/>
      <c r="M225" s="12"/>
      <c r="P225" s="9"/>
      <c r="V225" s="13"/>
      <c r="W225" s="9"/>
      <c r="X225" s="9"/>
      <c r="Z225" s="9"/>
      <c r="AA225" s="9"/>
    </row>
    <row r="226" spans="7:27" ht="12.75" x14ac:dyDescent="0.2">
      <c r="G226" s="4"/>
      <c r="H226" s="12"/>
      <c r="I226" s="13"/>
      <c r="K226" s="17"/>
      <c r="L226" s="9"/>
      <c r="M226" s="12"/>
      <c r="P226" s="9"/>
      <c r="V226" s="13"/>
      <c r="W226" s="9"/>
      <c r="X226" s="9"/>
      <c r="Z226" s="9"/>
      <c r="AA226" s="9"/>
    </row>
    <row r="227" spans="7:27" ht="12.75" x14ac:dyDescent="0.2">
      <c r="G227" s="4"/>
      <c r="H227" s="12"/>
      <c r="I227" s="13"/>
      <c r="K227" s="17"/>
      <c r="L227" s="9"/>
      <c r="M227" s="12"/>
      <c r="P227" s="9"/>
      <c r="V227" s="13"/>
      <c r="W227" s="9"/>
      <c r="X227" s="9"/>
      <c r="Z227" s="9"/>
      <c r="AA227" s="9"/>
    </row>
    <row r="228" spans="7:27" ht="12.75" x14ac:dyDescent="0.2">
      <c r="G228" s="4"/>
      <c r="H228" s="12"/>
      <c r="I228" s="13"/>
      <c r="K228" s="17"/>
      <c r="L228" s="9"/>
      <c r="M228" s="12"/>
      <c r="P228" s="9"/>
      <c r="V228" s="13"/>
      <c r="W228" s="9"/>
      <c r="X228" s="9"/>
      <c r="Z228" s="9"/>
      <c r="AA228" s="9"/>
    </row>
    <row r="229" spans="7:27" ht="12.75" x14ac:dyDescent="0.2">
      <c r="G229" s="4"/>
      <c r="H229" s="12"/>
      <c r="I229" s="13"/>
      <c r="K229" s="17"/>
      <c r="L229" s="9"/>
      <c r="M229" s="12"/>
      <c r="P229" s="9"/>
      <c r="V229" s="13"/>
      <c r="W229" s="9"/>
      <c r="X229" s="9"/>
      <c r="Z229" s="9"/>
      <c r="AA229" s="9"/>
    </row>
    <row r="230" spans="7:27" ht="12.75" x14ac:dyDescent="0.2">
      <c r="G230" s="4"/>
      <c r="H230" s="12"/>
      <c r="I230" s="13"/>
      <c r="K230" s="17"/>
      <c r="L230" s="9"/>
      <c r="M230" s="12"/>
      <c r="P230" s="9"/>
      <c r="V230" s="13"/>
      <c r="W230" s="9"/>
      <c r="X230" s="9"/>
      <c r="Z230" s="9"/>
      <c r="AA230" s="9"/>
    </row>
    <row r="231" spans="7:27" ht="12.75" x14ac:dyDescent="0.2">
      <c r="G231" s="4"/>
      <c r="H231" s="12"/>
      <c r="I231" s="13"/>
      <c r="K231" s="17"/>
      <c r="L231" s="9"/>
      <c r="M231" s="12"/>
      <c r="P231" s="9"/>
      <c r="V231" s="13"/>
      <c r="W231" s="9"/>
      <c r="X231" s="9"/>
      <c r="Z231" s="9"/>
      <c r="AA231" s="9"/>
    </row>
    <row r="232" spans="7:27" ht="12.75" x14ac:dyDescent="0.2">
      <c r="G232" s="4"/>
      <c r="H232" s="12"/>
      <c r="I232" s="13"/>
      <c r="K232" s="17"/>
      <c r="L232" s="9"/>
      <c r="M232" s="12"/>
      <c r="P232" s="9"/>
      <c r="V232" s="13"/>
      <c r="W232" s="9"/>
      <c r="X232" s="9"/>
      <c r="Z232" s="9"/>
      <c r="AA232" s="9"/>
    </row>
    <row r="233" spans="7:27" ht="12.75" x14ac:dyDescent="0.2">
      <c r="G233" s="4"/>
      <c r="H233" s="12"/>
      <c r="I233" s="13"/>
      <c r="K233" s="17"/>
      <c r="L233" s="9"/>
      <c r="M233" s="12"/>
      <c r="P233" s="9"/>
      <c r="V233" s="13"/>
      <c r="W233" s="9"/>
      <c r="X233" s="9"/>
      <c r="Z233" s="9"/>
      <c r="AA233" s="9"/>
    </row>
    <row r="234" spans="7:27" ht="12.75" x14ac:dyDescent="0.2">
      <c r="G234" s="4"/>
      <c r="H234" s="12"/>
      <c r="I234" s="13"/>
      <c r="K234" s="17"/>
      <c r="L234" s="9"/>
      <c r="M234" s="12"/>
      <c r="P234" s="9"/>
      <c r="V234" s="13"/>
      <c r="W234" s="9"/>
      <c r="X234" s="9"/>
      <c r="Z234" s="9"/>
      <c r="AA234" s="9"/>
    </row>
    <row r="235" spans="7:27" ht="12.75" x14ac:dyDescent="0.2">
      <c r="G235" s="4"/>
      <c r="H235" s="12"/>
      <c r="I235" s="13"/>
      <c r="K235" s="17"/>
      <c r="L235" s="9"/>
      <c r="M235" s="12"/>
      <c r="P235" s="9"/>
      <c r="V235" s="13"/>
      <c r="W235" s="9"/>
      <c r="X235" s="9"/>
      <c r="Z235" s="9"/>
      <c r="AA235" s="9"/>
    </row>
    <row r="236" spans="7:27" ht="12.75" x14ac:dyDescent="0.2">
      <c r="G236" s="4"/>
      <c r="H236" s="12"/>
      <c r="I236" s="13"/>
      <c r="K236" s="17"/>
      <c r="L236" s="9"/>
      <c r="M236" s="12"/>
      <c r="P236" s="9"/>
      <c r="V236" s="13"/>
      <c r="W236" s="9"/>
      <c r="X236" s="9"/>
      <c r="Z236" s="9"/>
      <c r="AA236" s="9"/>
    </row>
    <row r="237" spans="7:27" ht="12.75" x14ac:dyDescent="0.2">
      <c r="G237" s="4"/>
      <c r="H237" s="12"/>
      <c r="I237" s="13"/>
      <c r="K237" s="17"/>
      <c r="L237" s="9"/>
      <c r="M237" s="12"/>
      <c r="P237" s="9"/>
      <c r="V237" s="13"/>
      <c r="W237" s="9"/>
      <c r="X237" s="9"/>
      <c r="Z237" s="9"/>
      <c r="AA237" s="9"/>
    </row>
    <row r="238" spans="7:27" ht="12.75" x14ac:dyDescent="0.2">
      <c r="G238" s="4"/>
      <c r="H238" s="12"/>
      <c r="I238" s="13"/>
      <c r="K238" s="17"/>
      <c r="L238" s="9"/>
      <c r="M238" s="12"/>
      <c r="P238" s="9"/>
      <c r="V238" s="13"/>
      <c r="W238" s="9"/>
      <c r="X238" s="9"/>
      <c r="Z238" s="9"/>
      <c r="AA238" s="9"/>
    </row>
    <row r="239" spans="7:27" ht="12.75" x14ac:dyDescent="0.2">
      <c r="G239" s="4"/>
      <c r="H239" s="12"/>
      <c r="I239" s="13"/>
      <c r="K239" s="17"/>
      <c r="L239" s="9"/>
      <c r="M239" s="12"/>
      <c r="P239" s="9"/>
      <c r="V239" s="13"/>
      <c r="W239" s="9"/>
      <c r="X239" s="9"/>
      <c r="Z239" s="9"/>
      <c r="AA239" s="9"/>
    </row>
    <row r="240" spans="7:27" ht="12.75" x14ac:dyDescent="0.2">
      <c r="G240" s="4"/>
      <c r="H240" s="12"/>
      <c r="I240" s="13"/>
      <c r="K240" s="17"/>
      <c r="L240" s="9"/>
      <c r="M240" s="12"/>
      <c r="P240" s="9"/>
      <c r="V240" s="13"/>
      <c r="W240" s="9"/>
      <c r="X240" s="9"/>
      <c r="Z240" s="9"/>
      <c r="AA240" s="9"/>
    </row>
    <row r="241" spans="7:27" ht="12.75" x14ac:dyDescent="0.2">
      <c r="G241" s="4"/>
      <c r="H241" s="12"/>
      <c r="I241" s="13"/>
      <c r="K241" s="17"/>
      <c r="L241" s="9"/>
      <c r="M241" s="12"/>
      <c r="P241" s="9"/>
      <c r="V241" s="13"/>
      <c r="W241" s="9"/>
      <c r="X241" s="9"/>
      <c r="Z241" s="9"/>
      <c r="AA241" s="9"/>
    </row>
    <row r="242" spans="7:27" ht="12.75" x14ac:dyDescent="0.2">
      <c r="G242" s="4"/>
      <c r="H242" s="12"/>
      <c r="I242" s="13"/>
      <c r="K242" s="17"/>
      <c r="L242" s="9"/>
      <c r="M242" s="12"/>
      <c r="P242" s="9"/>
      <c r="V242" s="13"/>
      <c r="W242" s="9"/>
      <c r="X242" s="9"/>
      <c r="Z242" s="9"/>
      <c r="AA242" s="9"/>
    </row>
    <row r="243" spans="7:27" ht="12.75" x14ac:dyDescent="0.2">
      <c r="G243" s="4"/>
      <c r="H243" s="12"/>
      <c r="I243" s="13"/>
      <c r="K243" s="17"/>
      <c r="L243" s="9"/>
      <c r="M243" s="12"/>
      <c r="P243" s="9"/>
      <c r="V243" s="13"/>
      <c r="W243" s="9"/>
      <c r="X243" s="9"/>
      <c r="Z243" s="9"/>
      <c r="AA243" s="9"/>
    </row>
    <row r="244" spans="7:27" ht="12.75" x14ac:dyDescent="0.2">
      <c r="G244" s="4"/>
      <c r="H244" s="12"/>
      <c r="I244" s="13"/>
      <c r="K244" s="17"/>
      <c r="L244" s="9"/>
      <c r="M244" s="12"/>
      <c r="P244" s="9"/>
      <c r="V244" s="13"/>
      <c r="W244" s="9"/>
      <c r="X244" s="9"/>
      <c r="Z244" s="9"/>
      <c r="AA244" s="9"/>
    </row>
    <row r="245" spans="7:27" ht="12.75" x14ac:dyDescent="0.2">
      <c r="G245" s="4"/>
      <c r="H245" s="12"/>
      <c r="I245" s="13"/>
      <c r="K245" s="17"/>
      <c r="L245" s="9"/>
      <c r="M245" s="12"/>
      <c r="P245" s="9"/>
      <c r="V245" s="13"/>
      <c r="W245" s="9"/>
      <c r="X245" s="9"/>
      <c r="Z245" s="9"/>
      <c r="AA245" s="9"/>
    </row>
    <row r="246" spans="7:27" ht="12.75" x14ac:dyDescent="0.2">
      <c r="G246" s="4"/>
      <c r="H246" s="12"/>
      <c r="I246" s="13"/>
      <c r="K246" s="17"/>
      <c r="L246" s="9"/>
      <c r="M246" s="12"/>
      <c r="P246" s="9"/>
      <c r="V246" s="13"/>
      <c r="W246" s="9"/>
      <c r="X246" s="9"/>
      <c r="Z246" s="9"/>
      <c r="AA246" s="9"/>
    </row>
    <row r="247" spans="7:27" ht="12.75" x14ac:dyDescent="0.2">
      <c r="G247" s="4"/>
      <c r="H247" s="12"/>
      <c r="I247" s="13"/>
      <c r="K247" s="17"/>
      <c r="L247" s="9"/>
      <c r="M247" s="12"/>
      <c r="P247" s="9"/>
      <c r="V247" s="13"/>
      <c r="W247" s="9"/>
      <c r="X247" s="9"/>
      <c r="Z247" s="9"/>
      <c r="AA247" s="9"/>
    </row>
    <row r="248" spans="7:27" ht="12.75" x14ac:dyDescent="0.2">
      <c r="G248" s="4"/>
      <c r="H248" s="12"/>
      <c r="I248" s="13"/>
      <c r="K248" s="17"/>
      <c r="L248" s="9"/>
      <c r="M248" s="12"/>
      <c r="P248" s="9"/>
      <c r="V248" s="13"/>
      <c r="W248" s="9"/>
      <c r="X248" s="9"/>
      <c r="Z248" s="9"/>
      <c r="AA248" s="9"/>
    </row>
    <row r="249" spans="7:27" ht="12.75" x14ac:dyDescent="0.2">
      <c r="G249" s="4"/>
      <c r="H249" s="12"/>
      <c r="I249" s="13"/>
      <c r="K249" s="17"/>
      <c r="L249" s="9"/>
      <c r="M249" s="12"/>
      <c r="P249" s="9"/>
      <c r="V249" s="13"/>
      <c r="W249" s="9"/>
      <c r="X249" s="9"/>
      <c r="Z249" s="9"/>
      <c r="AA249" s="9"/>
    </row>
    <row r="250" spans="7:27" ht="12.75" x14ac:dyDescent="0.2">
      <c r="G250" s="4"/>
      <c r="H250" s="12"/>
      <c r="I250" s="13"/>
      <c r="K250" s="17"/>
      <c r="L250" s="9"/>
      <c r="M250" s="12"/>
      <c r="P250" s="9"/>
      <c r="V250" s="13"/>
      <c r="W250" s="9"/>
      <c r="X250" s="9"/>
      <c r="Z250" s="9"/>
      <c r="AA250" s="9"/>
    </row>
    <row r="251" spans="7:27" ht="12.75" x14ac:dyDescent="0.2">
      <c r="G251" s="4"/>
      <c r="H251" s="12"/>
      <c r="I251" s="13"/>
      <c r="K251" s="17"/>
      <c r="L251" s="9"/>
      <c r="M251" s="12"/>
      <c r="P251" s="9"/>
      <c r="V251" s="13"/>
      <c r="W251" s="9"/>
      <c r="X251" s="9"/>
      <c r="Z251" s="9"/>
      <c r="AA251" s="9"/>
    </row>
    <row r="252" spans="7:27" ht="12.75" x14ac:dyDescent="0.2">
      <c r="G252" s="4"/>
      <c r="H252" s="12"/>
      <c r="I252" s="13"/>
      <c r="K252" s="17"/>
      <c r="L252" s="9"/>
      <c r="M252" s="12"/>
      <c r="P252" s="9"/>
      <c r="V252" s="13"/>
      <c r="W252" s="9"/>
      <c r="X252" s="9"/>
      <c r="Z252" s="9"/>
      <c r="AA252" s="9"/>
    </row>
    <row r="253" spans="7:27" ht="12.75" x14ac:dyDescent="0.2">
      <c r="G253" s="4"/>
      <c r="H253" s="12"/>
      <c r="I253" s="13"/>
      <c r="K253" s="17"/>
      <c r="L253" s="9"/>
      <c r="M253" s="12"/>
      <c r="P253" s="9"/>
      <c r="V253" s="13"/>
      <c r="W253" s="9"/>
      <c r="X253" s="9"/>
      <c r="Z253" s="9"/>
      <c r="AA253" s="9"/>
    </row>
    <row r="254" spans="7:27" ht="12.75" x14ac:dyDescent="0.2">
      <c r="G254" s="4"/>
      <c r="H254" s="12"/>
      <c r="I254" s="13"/>
      <c r="K254" s="17"/>
      <c r="L254" s="9"/>
      <c r="M254" s="12"/>
      <c r="P254" s="9"/>
      <c r="V254" s="13"/>
      <c r="W254" s="9"/>
      <c r="X254" s="9"/>
      <c r="Z254" s="9"/>
      <c r="AA254" s="9"/>
    </row>
    <row r="255" spans="7:27" ht="12.75" x14ac:dyDescent="0.2">
      <c r="G255" s="4"/>
      <c r="H255" s="12"/>
      <c r="I255" s="13"/>
      <c r="K255" s="17"/>
      <c r="L255" s="9"/>
      <c r="M255" s="12"/>
      <c r="P255" s="9"/>
      <c r="V255" s="13"/>
      <c r="W255" s="9"/>
      <c r="X255" s="9"/>
      <c r="Z255" s="9"/>
      <c r="AA255" s="9"/>
    </row>
    <row r="256" spans="7:27" ht="12.75" x14ac:dyDescent="0.2">
      <c r="G256" s="4"/>
      <c r="H256" s="12"/>
      <c r="I256" s="13"/>
      <c r="K256" s="17"/>
      <c r="L256" s="9"/>
      <c r="M256" s="12"/>
      <c r="P256" s="9"/>
      <c r="V256" s="13"/>
      <c r="W256" s="9"/>
      <c r="X256" s="9"/>
      <c r="Z256" s="9"/>
      <c r="AA256" s="9"/>
    </row>
    <row r="257" spans="7:27" ht="12.75" x14ac:dyDescent="0.2">
      <c r="G257" s="4"/>
      <c r="H257" s="12"/>
      <c r="I257" s="13"/>
      <c r="K257" s="17"/>
      <c r="L257" s="9"/>
      <c r="M257" s="12"/>
      <c r="P257" s="9"/>
      <c r="V257" s="13"/>
      <c r="W257" s="9"/>
      <c r="X257" s="9"/>
      <c r="Z257" s="9"/>
      <c r="AA257" s="9"/>
    </row>
    <row r="258" spans="7:27" ht="12.75" x14ac:dyDescent="0.2">
      <c r="G258" s="4"/>
      <c r="H258" s="12"/>
      <c r="I258" s="13"/>
      <c r="K258" s="17"/>
      <c r="L258" s="9"/>
      <c r="M258" s="12"/>
      <c r="P258" s="9"/>
      <c r="V258" s="13"/>
      <c r="W258" s="9"/>
      <c r="X258" s="9"/>
      <c r="Z258" s="9"/>
      <c r="AA258" s="9"/>
    </row>
    <row r="259" spans="7:27" ht="12.75" x14ac:dyDescent="0.2">
      <c r="G259" s="4"/>
      <c r="H259" s="12"/>
      <c r="I259" s="13"/>
      <c r="K259" s="17"/>
      <c r="L259" s="9"/>
      <c r="M259" s="12"/>
      <c r="P259" s="9"/>
      <c r="V259" s="13"/>
      <c r="W259" s="9"/>
      <c r="X259" s="9"/>
      <c r="Z259" s="9"/>
      <c r="AA259" s="9"/>
    </row>
    <row r="260" spans="7:27" ht="12.75" x14ac:dyDescent="0.2">
      <c r="G260" s="4"/>
      <c r="H260" s="12"/>
      <c r="I260" s="13"/>
      <c r="K260" s="17"/>
      <c r="L260" s="9"/>
      <c r="M260" s="12"/>
      <c r="P260" s="9"/>
      <c r="V260" s="13"/>
      <c r="W260" s="9"/>
      <c r="X260" s="9"/>
      <c r="Z260" s="9"/>
      <c r="AA260" s="9"/>
    </row>
    <row r="261" spans="7:27" ht="12.75" x14ac:dyDescent="0.2">
      <c r="G261" s="4"/>
      <c r="H261" s="12"/>
      <c r="I261" s="13"/>
      <c r="K261" s="17"/>
      <c r="L261" s="9"/>
      <c r="M261" s="12"/>
      <c r="P261" s="9"/>
      <c r="V261" s="13"/>
      <c r="W261" s="9"/>
      <c r="X261" s="9"/>
      <c r="Z261" s="9"/>
      <c r="AA261" s="9"/>
    </row>
    <row r="262" spans="7:27" ht="12.75" x14ac:dyDescent="0.2">
      <c r="G262" s="4"/>
      <c r="H262" s="12"/>
      <c r="I262" s="13"/>
      <c r="K262" s="17"/>
      <c r="L262" s="9"/>
      <c r="M262" s="12"/>
      <c r="P262" s="9"/>
      <c r="V262" s="13"/>
      <c r="W262" s="9"/>
      <c r="X262" s="9"/>
      <c r="Z262" s="9"/>
      <c r="AA262" s="9"/>
    </row>
    <row r="263" spans="7:27" ht="12.75" x14ac:dyDescent="0.2">
      <c r="G263" s="4"/>
      <c r="H263" s="12"/>
      <c r="I263" s="13"/>
      <c r="K263" s="17"/>
      <c r="L263" s="9"/>
      <c r="M263" s="12"/>
      <c r="P263" s="9"/>
      <c r="V263" s="13"/>
      <c r="W263" s="9"/>
      <c r="X263" s="9"/>
      <c r="Z263" s="9"/>
      <c r="AA263" s="9"/>
    </row>
    <row r="264" spans="7:27" ht="12.75" x14ac:dyDescent="0.2">
      <c r="G264" s="4"/>
      <c r="H264" s="12"/>
      <c r="I264" s="13"/>
      <c r="K264" s="17"/>
      <c r="L264" s="9"/>
      <c r="M264" s="12"/>
      <c r="P264" s="9"/>
      <c r="V264" s="13"/>
      <c r="W264" s="9"/>
      <c r="X264" s="9"/>
      <c r="Z264" s="9"/>
      <c r="AA264" s="9"/>
    </row>
    <row r="265" spans="7:27" ht="12.75" x14ac:dyDescent="0.2">
      <c r="G265" s="4"/>
      <c r="H265" s="12"/>
      <c r="I265" s="13"/>
      <c r="K265" s="17"/>
      <c r="L265" s="9"/>
      <c r="M265" s="12"/>
      <c r="P265" s="9"/>
      <c r="V265" s="13"/>
      <c r="W265" s="9"/>
      <c r="X265" s="9"/>
      <c r="Z265" s="9"/>
      <c r="AA265" s="9"/>
    </row>
    <row r="266" spans="7:27" ht="12.75" x14ac:dyDescent="0.2">
      <c r="G266" s="4"/>
      <c r="H266" s="12"/>
      <c r="I266" s="13"/>
      <c r="K266" s="17"/>
      <c r="L266" s="9"/>
      <c r="M266" s="12"/>
      <c r="P266" s="9"/>
      <c r="V266" s="13"/>
      <c r="W266" s="9"/>
      <c r="X266" s="9"/>
      <c r="Z266" s="9"/>
      <c r="AA266" s="9"/>
    </row>
    <row r="267" spans="7:27" ht="12.75" x14ac:dyDescent="0.2">
      <c r="G267" s="4"/>
      <c r="H267" s="12"/>
      <c r="I267" s="13"/>
      <c r="K267" s="17"/>
      <c r="L267" s="9"/>
      <c r="M267" s="12"/>
      <c r="P267" s="9"/>
      <c r="V267" s="13"/>
      <c r="W267" s="9"/>
      <c r="X267" s="9"/>
      <c r="Z267" s="9"/>
      <c r="AA267" s="9"/>
    </row>
    <row r="268" spans="7:27" ht="12.75" x14ac:dyDescent="0.2">
      <c r="G268" s="4"/>
      <c r="H268" s="12"/>
      <c r="I268" s="13"/>
      <c r="K268" s="17"/>
      <c r="L268" s="9"/>
      <c r="M268" s="12"/>
      <c r="P268" s="9"/>
      <c r="V268" s="13"/>
      <c r="W268" s="9"/>
      <c r="X268" s="9"/>
      <c r="Z268" s="9"/>
      <c r="AA268" s="9"/>
    </row>
    <row r="269" spans="7:27" ht="12.75" x14ac:dyDescent="0.2">
      <c r="G269" s="4"/>
      <c r="H269" s="12"/>
      <c r="I269" s="13"/>
      <c r="K269" s="17"/>
      <c r="L269" s="9"/>
      <c r="M269" s="12"/>
      <c r="P269" s="9"/>
      <c r="V269" s="13"/>
      <c r="W269" s="9"/>
      <c r="X269" s="9"/>
      <c r="Z269" s="9"/>
      <c r="AA269" s="9"/>
    </row>
    <row r="270" spans="7:27" ht="12.75" x14ac:dyDescent="0.2">
      <c r="G270" s="4"/>
      <c r="H270" s="12"/>
      <c r="I270" s="13"/>
      <c r="K270" s="17"/>
      <c r="L270" s="9"/>
      <c r="M270" s="12"/>
      <c r="P270" s="9"/>
      <c r="V270" s="13"/>
      <c r="W270" s="9"/>
      <c r="X270" s="9"/>
      <c r="Z270" s="9"/>
      <c r="AA270" s="9"/>
    </row>
    <row r="271" spans="7:27" ht="12.75" x14ac:dyDescent="0.2">
      <c r="G271" s="4"/>
      <c r="H271" s="12"/>
      <c r="I271" s="13"/>
      <c r="K271" s="17"/>
      <c r="L271" s="9"/>
      <c r="M271" s="12"/>
      <c r="P271" s="9"/>
      <c r="V271" s="13"/>
      <c r="W271" s="9"/>
      <c r="X271" s="9"/>
      <c r="Z271" s="9"/>
      <c r="AA271" s="9"/>
    </row>
    <row r="272" spans="7:27" ht="12.75" x14ac:dyDescent="0.2">
      <c r="G272" s="4"/>
      <c r="H272" s="12"/>
      <c r="I272" s="13"/>
      <c r="K272" s="17"/>
      <c r="L272" s="9"/>
      <c r="M272" s="12"/>
      <c r="P272" s="9"/>
      <c r="V272" s="13"/>
      <c r="W272" s="9"/>
      <c r="X272" s="9"/>
      <c r="Z272" s="9"/>
      <c r="AA272" s="9"/>
    </row>
    <row r="273" spans="7:27" ht="12.75" x14ac:dyDescent="0.2">
      <c r="G273" s="4"/>
      <c r="H273" s="12"/>
      <c r="I273" s="13"/>
      <c r="K273" s="17"/>
      <c r="L273" s="9"/>
      <c r="M273" s="12"/>
      <c r="P273" s="9"/>
      <c r="V273" s="13"/>
      <c r="W273" s="9"/>
      <c r="X273" s="9"/>
      <c r="Z273" s="9"/>
      <c r="AA273" s="9"/>
    </row>
    <row r="274" spans="7:27" ht="12.75" x14ac:dyDescent="0.2">
      <c r="G274" s="4"/>
      <c r="H274" s="12"/>
      <c r="I274" s="13"/>
      <c r="K274" s="17"/>
      <c r="L274" s="9"/>
      <c r="M274" s="12"/>
      <c r="P274" s="9"/>
      <c r="V274" s="13"/>
      <c r="W274" s="9"/>
      <c r="X274" s="9"/>
      <c r="Z274" s="9"/>
      <c r="AA274" s="9"/>
    </row>
    <row r="275" spans="7:27" ht="12.75" x14ac:dyDescent="0.2">
      <c r="G275" s="4"/>
      <c r="H275" s="12"/>
      <c r="I275" s="13"/>
      <c r="K275" s="17"/>
      <c r="L275" s="9"/>
      <c r="M275" s="12"/>
      <c r="P275" s="9"/>
      <c r="V275" s="13"/>
      <c r="W275" s="9"/>
      <c r="X275" s="9"/>
      <c r="Z275" s="9"/>
      <c r="AA275" s="9"/>
    </row>
    <row r="276" spans="7:27" ht="12.75" x14ac:dyDescent="0.2">
      <c r="G276" s="4"/>
      <c r="H276" s="12"/>
      <c r="I276" s="13"/>
      <c r="K276" s="17"/>
      <c r="L276" s="9"/>
      <c r="M276" s="12"/>
      <c r="P276" s="9"/>
      <c r="V276" s="13"/>
      <c r="W276" s="9"/>
      <c r="X276" s="9"/>
      <c r="Z276" s="9"/>
      <c r="AA276" s="9"/>
    </row>
    <row r="277" spans="7:27" ht="12.75" x14ac:dyDescent="0.2">
      <c r="G277" s="4"/>
      <c r="H277" s="12"/>
      <c r="I277" s="13"/>
      <c r="K277" s="17"/>
      <c r="L277" s="9"/>
      <c r="M277" s="12"/>
      <c r="P277" s="9"/>
      <c r="V277" s="13"/>
      <c r="W277" s="9"/>
      <c r="X277" s="9"/>
      <c r="Z277" s="9"/>
      <c r="AA277" s="9"/>
    </row>
    <row r="278" spans="7:27" ht="12.75" x14ac:dyDescent="0.2">
      <c r="G278" s="4"/>
      <c r="H278" s="12"/>
      <c r="I278" s="13"/>
      <c r="K278" s="17"/>
      <c r="L278" s="9"/>
      <c r="M278" s="12"/>
      <c r="P278" s="9"/>
      <c r="V278" s="13"/>
      <c r="W278" s="9"/>
      <c r="X278" s="9"/>
      <c r="Z278" s="9"/>
      <c r="AA278" s="9"/>
    </row>
    <row r="279" spans="7:27" ht="12.75" x14ac:dyDescent="0.2">
      <c r="G279" s="4"/>
      <c r="H279" s="12"/>
      <c r="I279" s="13"/>
      <c r="K279" s="17"/>
      <c r="L279" s="9"/>
      <c r="M279" s="12"/>
      <c r="P279" s="9"/>
      <c r="V279" s="13"/>
      <c r="W279" s="9"/>
      <c r="X279" s="9"/>
      <c r="Z279" s="9"/>
      <c r="AA279" s="9"/>
    </row>
    <row r="280" spans="7:27" ht="12.75" x14ac:dyDescent="0.2">
      <c r="G280" s="4"/>
      <c r="H280" s="12"/>
      <c r="I280" s="13"/>
      <c r="K280" s="17"/>
      <c r="L280" s="9"/>
      <c r="M280" s="12"/>
      <c r="P280" s="9"/>
      <c r="V280" s="13"/>
      <c r="W280" s="9"/>
      <c r="X280" s="9"/>
      <c r="Z280" s="9"/>
      <c r="AA280" s="9"/>
    </row>
    <row r="281" spans="7:27" ht="12.75" x14ac:dyDescent="0.2">
      <c r="G281" s="4"/>
      <c r="H281" s="12"/>
      <c r="I281" s="13"/>
      <c r="K281" s="17"/>
      <c r="L281" s="9"/>
      <c r="M281" s="12"/>
      <c r="P281" s="9"/>
      <c r="V281" s="13"/>
      <c r="W281" s="9"/>
      <c r="X281" s="9"/>
      <c r="Z281" s="9"/>
      <c r="AA281" s="9"/>
    </row>
    <row r="282" spans="7:27" ht="12.75" x14ac:dyDescent="0.2">
      <c r="G282" s="4"/>
      <c r="H282" s="12"/>
      <c r="I282" s="13"/>
      <c r="K282" s="17"/>
      <c r="L282" s="9"/>
      <c r="M282" s="12"/>
      <c r="P282" s="9"/>
      <c r="V282" s="13"/>
      <c r="W282" s="9"/>
      <c r="X282" s="9"/>
      <c r="Z282" s="9"/>
      <c r="AA282" s="9"/>
    </row>
    <row r="283" spans="7:27" ht="12.75" x14ac:dyDescent="0.2">
      <c r="G283" s="4"/>
      <c r="H283" s="12"/>
      <c r="I283" s="13"/>
      <c r="K283" s="17"/>
      <c r="L283" s="9"/>
      <c r="M283" s="12"/>
      <c r="P283" s="9"/>
      <c r="V283" s="13"/>
      <c r="W283" s="9"/>
      <c r="X283" s="9"/>
      <c r="Z283" s="9"/>
      <c r="AA283" s="9"/>
    </row>
    <row r="284" spans="7:27" ht="12.75" x14ac:dyDescent="0.2">
      <c r="G284" s="4"/>
      <c r="H284" s="12"/>
      <c r="I284" s="13"/>
      <c r="K284" s="17"/>
      <c r="L284" s="9"/>
      <c r="M284" s="12"/>
      <c r="P284" s="9"/>
      <c r="V284" s="13"/>
      <c r="W284" s="9"/>
      <c r="X284" s="9"/>
      <c r="Z284" s="9"/>
      <c r="AA284" s="9"/>
    </row>
    <row r="285" spans="7:27" ht="12.75" x14ac:dyDescent="0.2">
      <c r="G285" s="4"/>
      <c r="H285" s="12"/>
      <c r="I285" s="13"/>
      <c r="K285" s="17"/>
      <c r="L285" s="9"/>
      <c r="M285" s="12"/>
      <c r="P285" s="9"/>
      <c r="V285" s="13"/>
      <c r="W285" s="9"/>
      <c r="X285" s="9"/>
      <c r="Z285" s="9"/>
      <c r="AA285" s="9"/>
    </row>
    <row r="286" spans="7:27" ht="12.75" x14ac:dyDescent="0.2">
      <c r="G286" s="4"/>
      <c r="H286" s="12"/>
      <c r="I286" s="13"/>
      <c r="K286" s="17"/>
      <c r="L286" s="9"/>
      <c r="M286" s="12"/>
      <c r="P286" s="9"/>
      <c r="V286" s="13"/>
      <c r="W286" s="9"/>
      <c r="X286" s="9"/>
      <c r="Z286" s="9"/>
      <c r="AA286" s="9"/>
    </row>
    <row r="287" spans="7:27" ht="12.75" x14ac:dyDescent="0.2">
      <c r="G287" s="4"/>
      <c r="H287" s="12"/>
      <c r="I287" s="13"/>
      <c r="K287" s="17"/>
      <c r="L287" s="9"/>
      <c r="M287" s="12"/>
      <c r="P287" s="9"/>
      <c r="V287" s="13"/>
      <c r="W287" s="9"/>
      <c r="X287" s="9"/>
      <c r="Z287" s="9"/>
      <c r="AA287" s="9"/>
    </row>
    <row r="288" spans="7:27" ht="12.75" x14ac:dyDescent="0.2">
      <c r="G288" s="4"/>
      <c r="H288" s="12"/>
      <c r="I288" s="13"/>
      <c r="K288" s="17"/>
      <c r="L288" s="9"/>
      <c r="M288" s="12"/>
      <c r="P288" s="9"/>
      <c r="V288" s="13"/>
      <c r="W288" s="9"/>
      <c r="X288" s="9"/>
      <c r="Z288" s="9"/>
      <c r="AA288" s="9"/>
    </row>
    <row r="289" spans="7:27" ht="12.75" x14ac:dyDescent="0.2">
      <c r="G289" s="4"/>
      <c r="H289" s="12"/>
      <c r="I289" s="13"/>
      <c r="K289" s="17"/>
      <c r="L289" s="9"/>
      <c r="M289" s="12"/>
      <c r="P289" s="9"/>
      <c r="V289" s="13"/>
      <c r="W289" s="9"/>
      <c r="X289" s="9"/>
      <c r="Z289" s="9"/>
      <c r="AA289" s="9"/>
    </row>
    <row r="290" spans="7:27" ht="12.75" x14ac:dyDescent="0.2">
      <c r="G290" s="4"/>
      <c r="H290" s="12"/>
      <c r="I290" s="13"/>
      <c r="K290" s="17"/>
      <c r="L290" s="9"/>
      <c r="M290" s="12"/>
      <c r="P290" s="9"/>
      <c r="V290" s="13"/>
      <c r="W290" s="9"/>
      <c r="X290" s="9"/>
      <c r="Z290" s="9"/>
      <c r="AA290" s="9"/>
    </row>
    <row r="291" spans="7:27" ht="12.75" x14ac:dyDescent="0.2">
      <c r="G291" s="4"/>
      <c r="H291" s="12"/>
      <c r="I291" s="13"/>
      <c r="K291" s="17"/>
      <c r="L291" s="9"/>
      <c r="M291" s="12"/>
      <c r="P291" s="9"/>
      <c r="V291" s="13"/>
      <c r="W291" s="9"/>
      <c r="X291" s="9"/>
      <c r="Z291" s="9"/>
      <c r="AA291" s="9"/>
    </row>
    <row r="292" spans="7:27" ht="12.75" x14ac:dyDescent="0.2">
      <c r="G292" s="4"/>
      <c r="H292" s="12"/>
      <c r="I292" s="13"/>
      <c r="K292" s="17"/>
      <c r="L292" s="9"/>
      <c r="M292" s="12"/>
      <c r="P292" s="9"/>
      <c r="V292" s="13"/>
      <c r="W292" s="9"/>
      <c r="X292" s="9"/>
      <c r="Z292" s="9"/>
      <c r="AA292" s="9"/>
    </row>
    <row r="293" spans="7:27" ht="12.75" x14ac:dyDescent="0.2">
      <c r="G293" s="4"/>
      <c r="H293" s="12"/>
      <c r="I293" s="13"/>
      <c r="K293" s="17"/>
      <c r="L293" s="9"/>
      <c r="M293" s="12"/>
      <c r="P293" s="9"/>
      <c r="V293" s="13"/>
      <c r="W293" s="9"/>
      <c r="X293" s="9"/>
      <c r="Z293" s="9"/>
      <c r="AA293" s="9"/>
    </row>
    <row r="294" spans="7:27" ht="12.75" x14ac:dyDescent="0.2">
      <c r="G294" s="4"/>
      <c r="H294" s="12"/>
      <c r="I294" s="13"/>
      <c r="K294" s="17"/>
      <c r="L294" s="9"/>
      <c r="M294" s="12"/>
      <c r="P294" s="9"/>
      <c r="V294" s="13"/>
      <c r="W294" s="9"/>
      <c r="X294" s="9"/>
      <c r="Z294" s="9"/>
      <c r="AA294" s="9"/>
    </row>
    <row r="295" spans="7:27" ht="12.75" x14ac:dyDescent="0.2">
      <c r="G295" s="4"/>
      <c r="H295" s="12"/>
      <c r="I295" s="13"/>
      <c r="K295" s="17"/>
      <c r="L295" s="9"/>
      <c r="M295" s="12"/>
      <c r="P295" s="9"/>
      <c r="V295" s="13"/>
      <c r="W295" s="9"/>
      <c r="X295" s="9"/>
      <c r="Z295" s="9"/>
      <c r="AA295" s="9"/>
    </row>
    <row r="296" spans="7:27" ht="12.75" x14ac:dyDescent="0.2">
      <c r="G296" s="4"/>
      <c r="H296" s="12"/>
      <c r="I296" s="13"/>
      <c r="K296" s="17"/>
      <c r="L296" s="9"/>
      <c r="M296" s="12"/>
      <c r="P296" s="9"/>
      <c r="V296" s="13"/>
      <c r="W296" s="9"/>
      <c r="X296" s="9"/>
      <c r="Z296" s="9"/>
      <c r="AA296" s="9"/>
    </row>
    <row r="297" spans="7:27" ht="12.75" x14ac:dyDescent="0.2">
      <c r="G297" s="4"/>
      <c r="H297" s="12"/>
      <c r="I297" s="13"/>
      <c r="K297" s="17"/>
      <c r="L297" s="9"/>
      <c r="M297" s="12"/>
      <c r="P297" s="9"/>
      <c r="V297" s="13"/>
      <c r="W297" s="9"/>
      <c r="X297" s="9"/>
      <c r="Z297" s="9"/>
      <c r="AA297" s="9"/>
    </row>
    <row r="298" spans="7:27" ht="12.75" x14ac:dyDescent="0.2">
      <c r="G298" s="4"/>
      <c r="H298" s="12"/>
      <c r="I298" s="13"/>
      <c r="K298" s="17"/>
      <c r="L298" s="9"/>
      <c r="M298" s="12"/>
      <c r="P298" s="9"/>
      <c r="V298" s="13"/>
      <c r="W298" s="9"/>
      <c r="X298" s="9"/>
      <c r="Z298" s="9"/>
      <c r="AA298" s="9"/>
    </row>
    <row r="299" spans="7:27" ht="12.75" x14ac:dyDescent="0.2">
      <c r="G299" s="4"/>
      <c r="H299" s="12"/>
      <c r="I299" s="13"/>
      <c r="K299" s="17"/>
      <c r="L299" s="9"/>
      <c r="M299" s="12"/>
      <c r="P299" s="9"/>
      <c r="V299" s="13"/>
      <c r="W299" s="9"/>
      <c r="X299" s="9"/>
      <c r="Z299" s="9"/>
      <c r="AA299" s="9"/>
    </row>
    <row r="300" spans="7:27" ht="12.75" x14ac:dyDescent="0.2">
      <c r="G300" s="4"/>
      <c r="H300" s="12"/>
      <c r="I300" s="13"/>
      <c r="K300" s="17"/>
      <c r="L300" s="9"/>
      <c r="M300" s="12"/>
      <c r="P300" s="9"/>
      <c r="V300" s="13"/>
      <c r="W300" s="9"/>
      <c r="X300" s="9"/>
      <c r="Z300" s="9"/>
      <c r="AA300" s="9"/>
    </row>
    <row r="301" spans="7:27" ht="12.75" x14ac:dyDescent="0.2">
      <c r="G301" s="4"/>
      <c r="H301" s="12"/>
      <c r="I301" s="13"/>
      <c r="K301" s="17"/>
      <c r="L301" s="9"/>
      <c r="M301" s="12"/>
      <c r="P301" s="9"/>
      <c r="V301" s="13"/>
      <c r="W301" s="9"/>
      <c r="X301" s="9"/>
      <c r="Z301" s="9"/>
      <c r="AA301" s="9"/>
    </row>
    <row r="302" spans="7:27" ht="12.75" x14ac:dyDescent="0.2">
      <c r="G302" s="4"/>
      <c r="H302" s="12"/>
      <c r="I302" s="13"/>
      <c r="K302" s="17"/>
      <c r="L302" s="9"/>
      <c r="M302" s="12"/>
      <c r="P302" s="9"/>
      <c r="V302" s="13"/>
      <c r="W302" s="9"/>
      <c r="X302" s="9"/>
      <c r="Z302" s="9"/>
      <c r="AA302" s="9"/>
    </row>
    <row r="303" spans="7:27" ht="12.75" x14ac:dyDescent="0.2">
      <c r="G303" s="4"/>
      <c r="H303" s="12"/>
      <c r="I303" s="13"/>
      <c r="K303" s="17"/>
      <c r="L303" s="9"/>
      <c r="M303" s="12"/>
      <c r="P303" s="9"/>
      <c r="V303" s="13"/>
      <c r="W303" s="9"/>
      <c r="X303" s="9"/>
      <c r="Z303" s="9"/>
      <c r="AA303" s="9"/>
    </row>
    <row r="304" spans="7:27" ht="12.75" x14ac:dyDescent="0.2">
      <c r="G304" s="4"/>
      <c r="H304" s="12"/>
      <c r="I304" s="13"/>
      <c r="K304" s="17"/>
      <c r="L304" s="9"/>
      <c r="M304" s="12"/>
      <c r="P304" s="9"/>
      <c r="V304" s="13"/>
      <c r="W304" s="9"/>
      <c r="X304" s="9"/>
      <c r="Z304" s="9"/>
      <c r="AA304" s="9"/>
    </row>
    <row r="305" spans="7:27" ht="12.75" x14ac:dyDescent="0.2">
      <c r="G305" s="4"/>
      <c r="H305" s="12"/>
      <c r="I305" s="13"/>
      <c r="K305" s="17"/>
      <c r="L305" s="9"/>
      <c r="M305" s="12"/>
      <c r="P305" s="9"/>
      <c r="V305" s="13"/>
      <c r="W305" s="9"/>
      <c r="X305" s="9"/>
      <c r="Z305" s="9"/>
      <c r="AA305" s="9"/>
    </row>
    <row r="306" spans="7:27" ht="12.75" x14ac:dyDescent="0.2">
      <c r="G306" s="4"/>
      <c r="H306" s="12"/>
      <c r="I306" s="13"/>
      <c r="K306" s="17"/>
      <c r="L306" s="9"/>
      <c r="M306" s="12"/>
      <c r="P306" s="9"/>
      <c r="V306" s="13"/>
      <c r="W306" s="9"/>
      <c r="X306" s="9"/>
      <c r="Z306" s="9"/>
      <c r="AA306" s="9"/>
    </row>
    <row r="307" spans="7:27" ht="12.75" x14ac:dyDescent="0.2">
      <c r="G307" s="4"/>
      <c r="H307" s="12"/>
      <c r="I307" s="13"/>
      <c r="K307" s="17"/>
      <c r="L307" s="9"/>
      <c r="M307" s="12"/>
      <c r="P307" s="9"/>
      <c r="V307" s="13"/>
      <c r="W307" s="9"/>
      <c r="X307" s="9"/>
      <c r="Z307" s="9"/>
      <c r="AA307" s="9"/>
    </row>
    <row r="308" spans="7:27" ht="12.75" x14ac:dyDescent="0.2">
      <c r="G308" s="4"/>
      <c r="H308" s="12"/>
      <c r="I308" s="13"/>
      <c r="K308" s="17"/>
      <c r="L308" s="9"/>
      <c r="M308" s="12"/>
      <c r="P308" s="9"/>
      <c r="V308" s="13"/>
      <c r="W308" s="9"/>
      <c r="X308" s="9"/>
      <c r="Z308" s="9"/>
      <c r="AA308" s="9"/>
    </row>
    <row r="309" spans="7:27" ht="12.75" x14ac:dyDescent="0.2">
      <c r="G309" s="4"/>
      <c r="H309" s="12"/>
      <c r="I309" s="13"/>
      <c r="K309" s="17"/>
      <c r="L309" s="9"/>
      <c r="M309" s="12"/>
      <c r="P309" s="9"/>
      <c r="V309" s="13"/>
      <c r="W309" s="9"/>
      <c r="X309" s="9"/>
      <c r="Z309" s="9"/>
      <c r="AA309" s="9"/>
    </row>
    <row r="310" spans="7:27" ht="12.75" x14ac:dyDescent="0.2">
      <c r="G310" s="4"/>
      <c r="H310" s="12"/>
      <c r="I310" s="13"/>
      <c r="K310" s="17"/>
      <c r="L310" s="9"/>
      <c r="M310" s="12"/>
      <c r="P310" s="9"/>
      <c r="V310" s="13"/>
      <c r="W310" s="9"/>
      <c r="X310" s="9"/>
      <c r="Z310" s="9"/>
      <c r="AA310" s="9"/>
    </row>
    <row r="311" spans="7:27" ht="12.75" x14ac:dyDescent="0.2">
      <c r="G311" s="4"/>
      <c r="H311" s="12"/>
      <c r="I311" s="13"/>
      <c r="K311" s="17"/>
      <c r="L311" s="9"/>
      <c r="M311" s="12"/>
      <c r="P311" s="9"/>
      <c r="V311" s="13"/>
      <c r="W311" s="9"/>
      <c r="X311" s="9"/>
      <c r="Z311" s="9"/>
      <c r="AA311" s="9"/>
    </row>
    <row r="312" spans="7:27" ht="12.75" x14ac:dyDescent="0.2">
      <c r="G312" s="4"/>
      <c r="H312" s="12"/>
      <c r="I312" s="13"/>
      <c r="K312" s="17"/>
      <c r="L312" s="9"/>
      <c r="M312" s="12"/>
      <c r="P312" s="9"/>
      <c r="V312" s="13"/>
      <c r="W312" s="9"/>
      <c r="X312" s="9"/>
      <c r="Z312" s="9"/>
      <c r="AA312" s="9"/>
    </row>
    <row r="313" spans="7:27" ht="12.75" x14ac:dyDescent="0.2">
      <c r="G313" s="4"/>
      <c r="H313" s="12"/>
      <c r="I313" s="13"/>
      <c r="K313" s="17"/>
      <c r="L313" s="9"/>
      <c r="M313" s="12"/>
      <c r="P313" s="9"/>
      <c r="V313" s="13"/>
      <c r="W313" s="9"/>
      <c r="X313" s="9"/>
      <c r="Z313" s="9"/>
      <c r="AA313" s="9"/>
    </row>
    <row r="314" spans="7:27" ht="12.75" x14ac:dyDescent="0.2">
      <c r="G314" s="4"/>
      <c r="H314" s="12"/>
      <c r="I314" s="13"/>
      <c r="K314" s="17"/>
      <c r="L314" s="9"/>
      <c r="M314" s="12"/>
      <c r="P314" s="9"/>
      <c r="V314" s="13"/>
      <c r="W314" s="9"/>
      <c r="X314" s="9"/>
      <c r="Z314" s="9"/>
      <c r="AA314" s="9"/>
    </row>
    <row r="315" spans="7:27" ht="12.75" x14ac:dyDescent="0.2">
      <c r="G315" s="4"/>
      <c r="H315" s="12"/>
      <c r="I315" s="13"/>
      <c r="K315" s="17"/>
      <c r="L315" s="9"/>
      <c r="M315" s="12"/>
      <c r="P315" s="9"/>
      <c r="V315" s="13"/>
      <c r="W315" s="9"/>
      <c r="X315" s="9"/>
      <c r="Z315" s="9"/>
      <c r="AA315" s="9"/>
    </row>
    <row r="316" spans="7:27" ht="12.75" x14ac:dyDescent="0.2">
      <c r="G316" s="4"/>
      <c r="H316" s="12"/>
      <c r="I316" s="13"/>
      <c r="K316" s="17"/>
      <c r="L316" s="9"/>
      <c r="M316" s="12"/>
      <c r="P316" s="9"/>
      <c r="V316" s="13"/>
      <c r="W316" s="9"/>
      <c r="X316" s="9"/>
      <c r="Z316" s="9"/>
      <c r="AA316" s="9"/>
    </row>
    <row r="317" spans="7:27" ht="12.75" x14ac:dyDescent="0.2">
      <c r="G317" s="4"/>
      <c r="H317" s="12"/>
      <c r="I317" s="13"/>
      <c r="K317" s="17"/>
      <c r="L317" s="9"/>
      <c r="M317" s="12"/>
      <c r="P317" s="9"/>
      <c r="V317" s="13"/>
      <c r="W317" s="9"/>
      <c r="X317" s="9"/>
      <c r="Z317" s="9"/>
      <c r="AA317" s="9"/>
    </row>
    <row r="318" spans="7:27" ht="12.75" x14ac:dyDescent="0.2">
      <c r="G318" s="4"/>
      <c r="H318" s="12"/>
      <c r="I318" s="13"/>
      <c r="K318" s="17"/>
      <c r="L318" s="9"/>
      <c r="M318" s="12"/>
      <c r="P318" s="9"/>
      <c r="V318" s="13"/>
      <c r="W318" s="9"/>
      <c r="X318" s="9"/>
      <c r="Z318" s="9"/>
      <c r="AA318" s="9"/>
    </row>
    <row r="319" spans="7:27" ht="12.75" x14ac:dyDescent="0.2">
      <c r="G319" s="4"/>
      <c r="H319" s="12"/>
      <c r="I319" s="13"/>
      <c r="K319" s="17"/>
      <c r="L319" s="9"/>
      <c r="M319" s="12"/>
      <c r="P319" s="9"/>
      <c r="V319" s="13"/>
      <c r="W319" s="9"/>
      <c r="X319" s="9"/>
      <c r="Z319" s="9"/>
      <c r="AA319" s="9"/>
    </row>
    <row r="320" spans="7:27" ht="12.75" x14ac:dyDescent="0.2">
      <c r="G320" s="4"/>
      <c r="H320" s="12"/>
      <c r="I320" s="13"/>
      <c r="K320" s="17"/>
      <c r="L320" s="9"/>
      <c r="M320" s="12"/>
      <c r="P320" s="9"/>
      <c r="V320" s="13"/>
      <c r="W320" s="9"/>
      <c r="X320" s="9"/>
      <c r="Z320" s="9"/>
      <c r="AA320" s="9"/>
    </row>
    <row r="321" spans="7:27" ht="12.75" x14ac:dyDescent="0.2">
      <c r="G321" s="4"/>
      <c r="H321" s="12"/>
      <c r="I321" s="13"/>
      <c r="K321" s="17"/>
      <c r="L321" s="9"/>
      <c r="M321" s="12"/>
      <c r="P321" s="9"/>
      <c r="V321" s="13"/>
      <c r="W321" s="9"/>
      <c r="X321" s="9"/>
      <c r="Z321" s="9"/>
      <c r="AA321" s="9"/>
    </row>
    <row r="322" spans="7:27" ht="12.75" x14ac:dyDescent="0.2">
      <c r="G322" s="4"/>
      <c r="H322" s="12"/>
      <c r="I322" s="13"/>
      <c r="K322" s="17"/>
      <c r="L322" s="9"/>
      <c r="M322" s="12"/>
      <c r="P322" s="9"/>
      <c r="V322" s="13"/>
      <c r="W322" s="9"/>
      <c r="X322" s="9"/>
      <c r="Z322" s="9"/>
      <c r="AA322" s="9"/>
    </row>
    <row r="323" spans="7:27" ht="12.75" x14ac:dyDescent="0.2">
      <c r="G323" s="4"/>
      <c r="H323" s="12"/>
      <c r="I323" s="13"/>
      <c r="K323" s="17"/>
      <c r="L323" s="9"/>
      <c r="M323" s="12"/>
      <c r="P323" s="9"/>
      <c r="V323" s="13"/>
      <c r="W323" s="9"/>
      <c r="X323" s="9"/>
      <c r="Z323" s="9"/>
      <c r="AA323" s="9"/>
    </row>
    <row r="324" spans="7:27" ht="12.75" x14ac:dyDescent="0.2">
      <c r="G324" s="4"/>
      <c r="H324" s="12"/>
      <c r="I324" s="13"/>
      <c r="K324" s="17"/>
      <c r="L324" s="9"/>
      <c r="M324" s="12"/>
      <c r="P324" s="9"/>
      <c r="V324" s="13"/>
      <c r="W324" s="9"/>
      <c r="X324" s="9"/>
      <c r="Z324" s="9"/>
      <c r="AA324" s="9"/>
    </row>
    <row r="325" spans="7:27" ht="12.75" x14ac:dyDescent="0.2">
      <c r="G325" s="4"/>
      <c r="H325" s="12"/>
      <c r="I325" s="13"/>
      <c r="K325" s="17"/>
      <c r="L325" s="9"/>
      <c r="M325" s="12"/>
      <c r="P325" s="9"/>
      <c r="V325" s="13"/>
      <c r="W325" s="9"/>
      <c r="X325" s="9"/>
      <c r="Z325" s="9"/>
      <c r="AA325" s="9"/>
    </row>
    <row r="326" spans="7:27" ht="12.75" x14ac:dyDescent="0.2">
      <c r="G326" s="4"/>
      <c r="H326" s="12"/>
      <c r="I326" s="13"/>
      <c r="K326" s="17"/>
      <c r="L326" s="9"/>
      <c r="M326" s="12"/>
      <c r="P326" s="9"/>
      <c r="V326" s="13"/>
      <c r="W326" s="9"/>
      <c r="X326" s="9"/>
      <c r="Z326" s="9"/>
      <c r="AA326" s="9"/>
    </row>
    <row r="327" spans="7:27" ht="12.75" x14ac:dyDescent="0.2">
      <c r="G327" s="4"/>
      <c r="H327" s="12"/>
      <c r="I327" s="13"/>
      <c r="K327" s="17"/>
      <c r="L327" s="9"/>
      <c r="M327" s="12"/>
      <c r="P327" s="9"/>
      <c r="V327" s="13"/>
      <c r="W327" s="9"/>
      <c r="X327" s="9"/>
      <c r="Z327" s="9"/>
      <c r="AA327" s="9"/>
    </row>
    <row r="328" spans="7:27" ht="12.75" x14ac:dyDescent="0.2">
      <c r="G328" s="4"/>
      <c r="H328" s="12"/>
      <c r="I328" s="13"/>
      <c r="K328" s="17"/>
      <c r="L328" s="9"/>
      <c r="M328" s="12"/>
      <c r="P328" s="9"/>
      <c r="V328" s="13"/>
      <c r="W328" s="9"/>
      <c r="X328" s="9"/>
      <c r="Z328" s="9"/>
      <c r="AA328" s="9"/>
    </row>
    <row r="329" spans="7:27" ht="12.75" x14ac:dyDescent="0.2">
      <c r="G329" s="4"/>
      <c r="H329" s="12"/>
      <c r="I329" s="13"/>
      <c r="K329" s="17"/>
      <c r="L329" s="9"/>
      <c r="M329" s="12"/>
      <c r="P329" s="9"/>
      <c r="V329" s="13"/>
      <c r="W329" s="9"/>
      <c r="X329" s="9"/>
      <c r="Z329" s="9"/>
      <c r="AA329" s="9"/>
    </row>
    <row r="330" spans="7:27" ht="12.75" x14ac:dyDescent="0.2">
      <c r="G330" s="4"/>
      <c r="H330" s="12"/>
      <c r="I330" s="13"/>
      <c r="K330" s="17"/>
      <c r="L330" s="9"/>
      <c r="M330" s="12"/>
      <c r="P330" s="9"/>
      <c r="V330" s="13"/>
      <c r="W330" s="9"/>
      <c r="X330" s="9"/>
      <c r="Z330" s="9"/>
      <c r="AA330" s="9"/>
    </row>
    <row r="331" spans="7:27" ht="12.75" x14ac:dyDescent="0.2">
      <c r="G331" s="4"/>
      <c r="H331" s="12"/>
      <c r="I331" s="13"/>
      <c r="K331" s="17"/>
      <c r="L331" s="9"/>
      <c r="M331" s="12"/>
      <c r="P331" s="9"/>
      <c r="V331" s="13"/>
      <c r="W331" s="9"/>
      <c r="X331" s="9"/>
      <c r="Z331" s="9"/>
      <c r="AA331" s="9"/>
    </row>
    <row r="332" spans="7:27" ht="12.75" x14ac:dyDescent="0.2">
      <c r="G332" s="4"/>
      <c r="H332" s="12"/>
      <c r="I332" s="13"/>
      <c r="K332" s="17"/>
      <c r="L332" s="9"/>
      <c r="M332" s="12"/>
      <c r="P332" s="9"/>
      <c r="V332" s="13"/>
      <c r="W332" s="9"/>
      <c r="X332" s="9"/>
      <c r="Z332" s="9"/>
      <c r="AA332" s="9"/>
    </row>
    <row r="333" spans="7:27" ht="12.75" x14ac:dyDescent="0.2">
      <c r="G333" s="4"/>
      <c r="H333" s="12"/>
      <c r="I333" s="13"/>
      <c r="K333" s="17"/>
      <c r="L333" s="9"/>
      <c r="M333" s="12"/>
      <c r="P333" s="9"/>
      <c r="V333" s="13"/>
      <c r="W333" s="9"/>
      <c r="X333" s="9"/>
      <c r="Z333" s="9"/>
      <c r="AA333" s="9"/>
    </row>
    <row r="334" spans="7:27" ht="12.75" x14ac:dyDescent="0.2">
      <c r="G334" s="4"/>
      <c r="H334" s="12"/>
      <c r="I334" s="13"/>
      <c r="K334" s="17"/>
      <c r="L334" s="9"/>
      <c r="M334" s="12"/>
      <c r="P334" s="9"/>
      <c r="V334" s="13"/>
      <c r="W334" s="9"/>
      <c r="X334" s="9"/>
      <c r="Z334" s="9"/>
      <c r="AA334" s="9"/>
    </row>
    <row r="335" spans="7:27" ht="12.75" x14ac:dyDescent="0.2">
      <c r="G335" s="4"/>
      <c r="H335" s="12"/>
      <c r="I335" s="13"/>
      <c r="K335" s="17"/>
      <c r="L335" s="9"/>
      <c r="M335" s="12"/>
      <c r="P335" s="9"/>
      <c r="V335" s="13"/>
      <c r="W335" s="9"/>
      <c r="X335" s="9"/>
      <c r="Z335" s="9"/>
      <c r="AA335" s="9"/>
    </row>
    <row r="336" spans="7:27" ht="12.75" x14ac:dyDescent="0.2">
      <c r="G336" s="4"/>
      <c r="H336" s="12"/>
      <c r="I336" s="13"/>
      <c r="K336" s="17"/>
      <c r="L336" s="9"/>
      <c r="M336" s="12"/>
      <c r="P336" s="9"/>
      <c r="V336" s="13"/>
      <c r="W336" s="9"/>
      <c r="X336" s="9"/>
      <c r="Z336" s="9"/>
      <c r="AA336" s="9"/>
    </row>
    <row r="337" spans="7:27" ht="12.75" x14ac:dyDescent="0.2">
      <c r="G337" s="4"/>
      <c r="H337" s="12"/>
      <c r="I337" s="13"/>
      <c r="K337" s="17"/>
      <c r="L337" s="9"/>
      <c r="M337" s="12"/>
      <c r="P337" s="9"/>
      <c r="V337" s="13"/>
      <c r="W337" s="9"/>
      <c r="X337" s="9"/>
      <c r="Z337" s="9"/>
      <c r="AA337" s="9"/>
    </row>
    <row r="338" spans="7:27" ht="12.75" x14ac:dyDescent="0.2">
      <c r="G338" s="4"/>
      <c r="H338" s="12"/>
      <c r="I338" s="13"/>
      <c r="K338" s="17"/>
      <c r="L338" s="9"/>
      <c r="M338" s="12"/>
      <c r="P338" s="9"/>
      <c r="V338" s="13"/>
      <c r="W338" s="9"/>
      <c r="X338" s="9"/>
      <c r="Z338" s="9"/>
      <c r="AA338" s="9"/>
    </row>
    <row r="339" spans="7:27" ht="12.75" x14ac:dyDescent="0.2">
      <c r="G339" s="4"/>
      <c r="H339" s="12"/>
      <c r="I339" s="13"/>
      <c r="K339" s="17"/>
      <c r="L339" s="9"/>
      <c r="M339" s="12"/>
      <c r="P339" s="9"/>
      <c r="V339" s="13"/>
      <c r="W339" s="9"/>
      <c r="X339" s="9"/>
      <c r="Z339" s="9"/>
      <c r="AA339" s="9"/>
    </row>
    <row r="340" spans="7:27" ht="12.75" x14ac:dyDescent="0.2">
      <c r="G340" s="4"/>
      <c r="H340" s="12"/>
      <c r="I340" s="13"/>
      <c r="K340" s="17"/>
      <c r="L340" s="9"/>
      <c r="M340" s="12"/>
      <c r="P340" s="9"/>
      <c r="V340" s="13"/>
      <c r="W340" s="9"/>
      <c r="X340" s="9"/>
      <c r="Z340" s="9"/>
      <c r="AA340" s="9"/>
    </row>
    <row r="341" spans="7:27" ht="12.75" x14ac:dyDescent="0.2">
      <c r="G341" s="4"/>
      <c r="H341" s="12"/>
      <c r="I341" s="13"/>
      <c r="K341" s="17"/>
      <c r="L341" s="9"/>
      <c r="M341" s="12"/>
      <c r="P341" s="9"/>
      <c r="V341" s="13"/>
      <c r="W341" s="9"/>
      <c r="X341" s="9"/>
      <c r="Z341" s="9"/>
      <c r="AA341" s="9"/>
    </row>
    <row r="342" spans="7:27" ht="12.75" x14ac:dyDescent="0.2">
      <c r="G342" s="4"/>
      <c r="H342" s="12"/>
      <c r="I342" s="13"/>
      <c r="K342" s="17"/>
      <c r="L342" s="9"/>
      <c r="M342" s="12"/>
      <c r="P342" s="9"/>
      <c r="V342" s="13"/>
      <c r="W342" s="9"/>
      <c r="X342" s="9"/>
      <c r="Z342" s="9"/>
      <c r="AA342" s="9"/>
    </row>
    <row r="343" spans="7:27" ht="12.75" x14ac:dyDescent="0.2">
      <c r="G343" s="4"/>
      <c r="H343" s="12"/>
      <c r="I343" s="13"/>
      <c r="K343" s="17"/>
      <c r="L343" s="9"/>
      <c r="M343" s="12"/>
      <c r="P343" s="9"/>
      <c r="V343" s="13"/>
      <c r="W343" s="9"/>
      <c r="X343" s="9"/>
      <c r="Z343" s="9"/>
      <c r="AA343" s="9"/>
    </row>
    <row r="344" spans="7:27" ht="12.75" x14ac:dyDescent="0.2">
      <c r="G344" s="4"/>
      <c r="H344" s="12"/>
      <c r="I344" s="13"/>
      <c r="K344" s="17"/>
      <c r="L344" s="9"/>
      <c r="M344" s="12"/>
      <c r="P344" s="9"/>
      <c r="V344" s="13"/>
      <c r="W344" s="9"/>
      <c r="X344" s="9"/>
      <c r="Z344" s="9"/>
      <c r="AA344" s="9"/>
    </row>
    <row r="345" spans="7:27" ht="12.75" x14ac:dyDescent="0.2">
      <c r="G345" s="4"/>
      <c r="H345" s="12"/>
      <c r="I345" s="13"/>
      <c r="K345" s="17"/>
      <c r="L345" s="9"/>
      <c r="M345" s="12"/>
      <c r="P345" s="9"/>
      <c r="V345" s="13"/>
      <c r="W345" s="9"/>
      <c r="X345" s="9"/>
      <c r="Z345" s="9"/>
      <c r="AA345" s="9"/>
    </row>
    <row r="346" spans="7:27" ht="12.75" x14ac:dyDescent="0.2">
      <c r="G346" s="4"/>
      <c r="H346" s="12"/>
      <c r="I346" s="13"/>
      <c r="K346" s="17"/>
      <c r="L346" s="9"/>
      <c r="M346" s="12"/>
      <c r="P346" s="9"/>
      <c r="V346" s="13"/>
      <c r="W346" s="9"/>
      <c r="X346" s="9"/>
      <c r="Z346" s="9"/>
      <c r="AA346" s="9"/>
    </row>
    <row r="347" spans="7:27" ht="12.75" x14ac:dyDescent="0.2">
      <c r="G347" s="4"/>
      <c r="H347" s="12"/>
      <c r="I347" s="13"/>
      <c r="K347" s="17"/>
      <c r="L347" s="9"/>
      <c r="M347" s="12"/>
      <c r="P347" s="9"/>
      <c r="V347" s="13"/>
      <c r="W347" s="9"/>
      <c r="X347" s="9"/>
      <c r="Z347" s="9"/>
      <c r="AA347" s="9"/>
    </row>
    <row r="348" spans="7:27" ht="12.75" x14ac:dyDescent="0.2">
      <c r="G348" s="4"/>
      <c r="H348" s="12"/>
      <c r="I348" s="13"/>
      <c r="K348" s="17"/>
      <c r="L348" s="9"/>
      <c r="M348" s="12"/>
      <c r="P348" s="9"/>
      <c r="V348" s="13"/>
      <c r="W348" s="9"/>
      <c r="X348" s="9"/>
      <c r="Z348" s="9"/>
      <c r="AA348" s="9"/>
    </row>
    <row r="349" spans="7:27" ht="12.75" x14ac:dyDescent="0.2">
      <c r="G349" s="4"/>
      <c r="H349" s="12"/>
      <c r="I349" s="13"/>
      <c r="K349" s="17"/>
      <c r="L349" s="9"/>
      <c r="M349" s="12"/>
      <c r="P349" s="9"/>
      <c r="V349" s="13"/>
      <c r="W349" s="9"/>
      <c r="X349" s="9"/>
      <c r="Z349" s="9"/>
      <c r="AA349" s="9"/>
    </row>
    <row r="350" spans="7:27" ht="12.75" x14ac:dyDescent="0.2">
      <c r="G350" s="4"/>
      <c r="H350" s="12"/>
      <c r="I350" s="13"/>
      <c r="K350" s="17"/>
      <c r="L350" s="9"/>
      <c r="M350" s="12"/>
      <c r="P350" s="9"/>
      <c r="V350" s="13"/>
      <c r="W350" s="9"/>
      <c r="X350" s="9"/>
      <c r="Z350" s="9"/>
      <c r="AA350" s="9"/>
    </row>
    <row r="351" spans="7:27" ht="12.75" x14ac:dyDescent="0.2">
      <c r="G351" s="4"/>
      <c r="H351" s="12"/>
      <c r="I351" s="13"/>
      <c r="K351" s="17"/>
      <c r="L351" s="9"/>
      <c r="M351" s="12"/>
      <c r="P351" s="9"/>
      <c r="V351" s="13"/>
      <c r="W351" s="9"/>
      <c r="X351" s="9"/>
      <c r="Z351" s="9"/>
      <c r="AA351" s="9"/>
    </row>
    <row r="352" spans="7:27" ht="12.75" x14ac:dyDescent="0.2">
      <c r="G352" s="4"/>
      <c r="H352" s="12"/>
      <c r="I352" s="13"/>
      <c r="K352" s="17"/>
      <c r="L352" s="9"/>
      <c r="M352" s="12"/>
      <c r="P352" s="9"/>
      <c r="V352" s="13"/>
      <c r="W352" s="9"/>
      <c r="X352" s="9"/>
      <c r="Z352" s="9"/>
      <c r="AA352" s="9"/>
    </row>
    <row r="353" spans="7:27" ht="12.75" x14ac:dyDescent="0.2">
      <c r="G353" s="4"/>
      <c r="H353" s="12"/>
      <c r="I353" s="13"/>
      <c r="K353" s="17"/>
      <c r="L353" s="9"/>
      <c r="M353" s="12"/>
      <c r="P353" s="9"/>
      <c r="V353" s="13"/>
      <c r="W353" s="9"/>
      <c r="X353" s="9"/>
      <c r="Z353" s="9"/>
      <c r="AA353" s="9"/>
    </row>
    <row r="354" spans="7:27" ht="12.75" x14ac:dyDescent="0.2">
      <c r="G354" s="4"/>
      <c r="H354" s="12"/>
      <c r="I354" s="13"/>
      <c r="K354" s="17"/>
      <c r="L354" s="9"/>
      <c r="M354" s="12"/>
      <c r="P354" s="9"/>
      <c r="V354" s="13"/>
      <c r="W354" s="9"/>
      <c r="X354" s="9"/>
      <c r="Z354" s="9"/>
      <c r="AA354" s="9"/>
    </row>
    <row r="355" spans="7:27" ht="12.75" x14ac:dyDescent="0.2">
      <c r="G355" s="4"/>
      <c r="H355" s="12"/>
      <c r="I355" s="13"/>
      <c r="K355" s="17"/>
      <c r="L355" s="9"/>
      <c r="M355" s="12"/>
      <c r="P355" s="9"/>
      <c r="V355" s="13"/>
      <c r="W355" s="9"/>
      <c r="X355" s="9"/>
      <c r="Z355" s="9"/>
      <c r="AA355" s="9"/>
    </row>
    <row r="356" spans="7:27" ht="12.75" x14ac:dyDescent="0.2">
      <c r="G356" s="4"/>
      <c r="H356" s="12"/>
      <c r="I356" s="13"/>
      <c r="K356" s="17"/>
      <c r="L356" s="9"/>
      <c r="M356" s="12"/>
      <c r="P356" s="9"/>
      <c r="V356" s="13"/>
      <c r="W356" s="9"/>
      <c r="X356" s="9"/>
      <c r="Z356" s="9"/>
      <c r="AA356" s="9"/>
    </row>
    <row r="357" spans="7:27" ht="12.75" x14ac:dyDescent="0.2">
      <c r="G357" s="4"/>
      <c r="H357" s="12"/>
      <c r="I357" s="13"/>
      <c r="K357" s="17"/>
      <c r="L357" s="9"/>
      <c r="M357" s="12"/>
      <c r="P357" s="9"/>
      <c r="V357" s="13"/>
      <c r="W357" s="9"/>
      <c r="X357" s="9"/>
      <c r="Z357" s="9"/>
      <c r="AA357" s="9"/>
    </row>
    <row r="358" spans="7:27" ht="12.75" x14ac:dyDescent="0.2">
      <c r="G358" s="4"/>
      <c r="H358" s="12"/>
      <c r="I358" s="13"/>
      <c r="K358" s="17"/>
      <c r="L358" s="9"/>
      <c r="M358" s="12"/>
      <c r="P358" s="9"/>
      <c r="V358" s="13"/>
      <c r="W358" s="9"/>
      <c r="X358" s="9"/>
      <c r="Z358" s="9"/>
      <c r="AA358" s="9"/>
    </row>
    <row r="359" spans="7:27" ht="12.75" x14ac:dyDescent="0.2">
      <c r="G359" s="4"/>
      <c r="H359" s="12"/>
      <c r="I359" s="13"/>
      <c r="K359" s="17"/>
      <c r="L359" s="9"/>
      <c r="M359" s="12"/>
      <c r="P359" s="9"/>
      <c r="V359" s="13"/>
      <c r="W359" s="9"/>
      <c r="X359" s="9"/>
      <c r="Z359" s="9"/>
      <c r="AA359" s="9"/>
    </row>
    <row r="360" spans="7:27" ht="12.75" x14ac:dyDescent="0.2">
      <c r="G360" s="4"/>
      <c r="H360" s="12"/>
      <c r="I360" s="13"/>
      <c r="K360" s="17"/>
      <c r="L360" s="9"/>
      <c r="M360" s="12"/>
      <c r="P360" s="9"/>
      <c r="V360" s="13"/>
      <c r="W360" s="9"/>
      <c r="X360" s="9"/>
      <c r="Z360" s="9"/>
      <c r="AA360" s="9"/>
    </row>
    <row r="361" spans="7:27" ht="12.75" x14ac:dyDescent="0.2">
      <c r="G361" s="4"/>
      <c r="H361" s="12"/>
      <c r="I361" s="13"/>
      <c r="K361" s="17"/>
      <c r="L361" s="9"/>
      <c r="M361" s="12"/>
      <c r="P361" s="9"/>
      <c r="V361" s="13"/>
      <c r="W361" s="9"/>
      <c r="X361" s="9"/>
      <c r="Z361" s="9"/>
      <c r="AA361" s="9"/>
    </row>
    <row r="362" spans="7:27" ht="12.75" x14ac:dyDescent="0.2">
      <c r="G362" s="4"/>
      <c r="H362" s="12"/>
      <c r="I362" s="13"/>
      <c r="K362" s="17"/>
      <c r="L362" s="9"/>
      <c r="M362" s="12"/>
      <c r="P362" s="9"/>
      <c r="V362" s="13"/>
      <c r="W362" s="9"/>
      <c r="X362" s="9"/>
      <c r="Z362" s="9"/>
      <c r="AA362" s="9"/>
    </row>
    <row r="363" spans="7:27" ht="12.75" x14ac:dyDescent="0.2">
      <c r="G363" s="4"/>
      <c r="H363" s="12"/>
      <c r="I363" s="13"/>
      <c r="K363" s="17"/>
      <c r="L363" s="9"/>
      <c r="M363" s="12"/>
      <c r="P363" s="9"/>
      <c r="V363" s="13"/>
      <c r="W363" s="9"/>
      <c r="X363" s="9"/>
      <c r="Z363" s="9"/>
      <c r="AA363" s="9"/>
    </row>
    <row r="364" spans="7:27" ht="12.75" x14ac:dyDescent="0.2">
      <c r="G364" s="4"/>
      <c r="H364" s="12"/>
      <c r="I364" s="13"/>
      <c r="K364" s="17"/>
      <c r="L364" s="9"/>
      <c r="M364" s="12"/>
      <c r="P364" s="9"/>
      <c r="V364" s="13"/>
      <c r="W364" s="9"/>
      <c r="X364" s="9"/>
      <c r="Z364" s="9"/>
      <c r="AA364" s="9"/>
    </row>
    <row r="365" spans="7:27" ht="12.75" x14ac:dyDescent="0.2">
      <c r="G365" s="4"/>
      <c r="H365" s="12"/>
      <c r="I365" s="13"/>
      <c r="K365" s="17"/>
      <c r="L365" s="9"/>
      <c r="M365" s="12"/>
      <c r="P365" s="9"/>
      <c r="V365" s="13"/>
      <c r="W365" s="9"/>
      <c r="X365" s="9"/>
      <c r="Z365" s="9"/>
      <c r="AA365" s="9"/>
    </row>
    <row r="366" spans="7:27" ht="12.75" x14ac:dyDescent="0.2">
      <c r="G366" s="4"/>
      <c r="H366" s="12"/>
      <c r="I366" s="13"/>
      <c r="K366" s="17"/>
      <c r="L366" s="9"/>
      <c r="M366" s="12"/>
      <c r="P366" s="9"/>
      <c r="V366" s="13"/>
      <c r="W366" s="9"/>
      <c r="X366" s="9"/>
      <c r="Z366" s="9"/>
      <c r="AA366" s="9"/>
    </row>
    <row r="367" spans="7:27" ht="12.75" x14ac:dyDescent="0.2">
      <c r="G367" s="4"/>
      <c r="H367" s="12"/>
      <c r="I367" s="13"/>
      <c r="K367" s="17"/>
      <c r="L367" s="9"/>
      <c r="M367" s="12"/>
      <c r="P367" s="9"/>
      <c r="V367" s="13"/>
      <c r="W367" s="9"/>
      <c r="X367" s="9"/>
      <c r="Z367" s="9"/>
      <c r="AA367" s="9"/>
    </row>
    <row r="368" spans="7:27" ht="12.75" x14ac:dyDescent="0.2">
      <c r="G368" s="4"/>
      <c r="H368" s="12"/>
      <c r="I368" s="13"/>
      <c r="K368" s="17"/>
      <c r="L368" s="9"/>
      <c r="M368" s="12"/>
      <c r="P368" s="9"/>
      <c r="V368" s="13"/>
      <c r="W368" s="9"/>
      <c r="X368" s="9"/>
      <c r="Z368" s="9"/>
      <c r="AA368" s="9"/>
    </row>
    <row r="369" spans="7:27" ht="12.75" x14ac:dyDescent="0.2">
      <c r="G369" s="4"/>
      <c r="H369" s="12"/>
      <c r="I369" s="13"/>
      <c r="K369" s="17"/>
      <c r="L369" s="9"/>
      <c r="M369" s="12"/>
      <c r="P369" s="9"/>
      <c r="V369" s="13"/>
      <c r="W369" s="9"/>
      <c r="X369" s="9"/>
      <c r="Z369" s="9"/>
      <c r="AA369" s="9"/>
    </row>
    <row r="370" spans="7:27" ht="12.75" x14ac:dyDescent="0.2">
      <c r="G370" s="4"/>
      <c r="H370" s="12"/>
      <c r="I370" s="13"/>
      <c r="K370" s="17"/>
      <c r="L370" s="9"/>
      <c r="M370" s="12"/>
      <c r="P370" s="9"/>
      <c r="V370" s="13"/>
      <c r="W370" s="9"/>
      <c r="X370" s="9"/>
      <c r="Z370" s="9"/>
      <c r="AA370" s="9"/>
    </row>
    <row r="371" spans="7:27" ht="12.75" x14ac:dyDescent="0.2">
      <c r="G371" s="4"/>
      <c r="H371" s="12"/>
      <c r="I371" s="13"/>
      <c r="K371" s="17"/>
      <c r="L371" s="9"/>
      <c r="M371" s="12"/>
      <c r="P371" s="9"/>
      <c r="V371" s="13"/>
      <c r="W371" s="9"/>
      <c r="X371" s="9"/>
      <c r="Z371" s="9"/>
      <c r="AA371" s="9"/>
    </row>
    <row r="372" spans="7:27" ht="12.75" x14ac:dyDescent="0.2">
      <c r="G372" s="4"/>
      <c r="H372" s="12"/>
      <c r="I372" s="13"/>
      <c r="K372" s="17"/>
      <c r="L372" s="9"/>
      <c r="M372" s="12"/>
      <c r="P372" s="9"/>
      <c r="V372" s="13"/>
      <c r="W372" s="9"/>
      <c r="X372" s="9"/>
      <c r="Z372" s="9"/>
      <c r="AA372" s="9"/>
    </row>
    <row r="373" spans="7:27" ht="12.75" x14ac:dyDescent="0.2">
      <c r="G373" s="4"/>
      <c r="H373" s="12"/>
      <c r="I373" s="13"/>
      <c r="K373" s="17"/>
      <c r="L373" s="9"/>
      <c r="M373" s="12"/>
      <c r="P373" s="9"/>
      <c r="V373" s="13"/>
      <c r="W373" s="9"/>
      <c r="X373" s="9"/>
      <c r="Z373" s="9"/>
      <c r="AA373" s="9"/>
    </row>
    <row r="374" spans="7:27" ht="12.75" x14ac:dyDescent="0.2">
      <c r="G374" s="4"/>
      <c r="H374" s="12"/>
      <c r="I374" s="13"/>
      <c r="K374" s="17"/>
      <c r="L374" s="9"/>
      <c r="M374" s="12"/>
      <c r="P374" s="9"/>
      <c r="V374" s="13"/>
      <c r="W374" s="9"/>
      <c r="X374" s="9"/>
      <c r="Z374" s="9"/>
      <c r="AA374" s="9"/>
    </row>
    <row r="375" spans="7:27" ht="12.75" x14ac:dyDescent="0.2">
      <c r="G375" s="4"/>
      <c r="H375" s="12"/>
      <c r="I375" s="13"/>
      <c r="K375" s="17"/>
      <c r="L375" s="9"/>
      <c r="M375" s="12"/>
      <c r="P375" s="9"/>
      <c r="V375" s="13"/>
      <c r="W375" s="9"/>
      <c r="X375" s="9"/>
      <c r="Z375" s="9"/>
      <c r="AA375" s="9"/>
    </row>
    <row r="376" spans="7:27" ht="12.75" x14ac:dyDescent="0.2">
      <c r="G376" s="4"/>
      <c r="H376" s="12"/>
      <c r="I376" s="13"/>
      <c r="K376" s="17"/>
      <c r="L376" s="9"/>
      <c r="M376" s="12"/>
      <c r="P376" s="9"/>
      <c r="V376" s="13"/>
      <c r="W376" s="9"/>
      <c r="X376" s="9"/>
      <c r="Z376" s="9"/>
      <c r="AA376" s="9"/>
    </row>
    <row r="377" spans="7:27" ht="12.75" x14ac:dyDescent="0.2">
      <c r="G377" s="4"/>
      <c r="H377" s="12"/>
      <c r="I377" s="13"/>
      <c r="K377" s="17"/>
      <c r="L377" s="9"/>
      <c r="M377" s="12"/>
      <c r="P377" s="9"/>
      <c r="V377" s="13"/>
      <c r="W377" s="9"/>
      <c r="X377" s="9"/>
      <c r="Z377" s="9"/>
      <c r="AA377" s="9"/>
    </row>
    <row r="378" spans="7:27" ht="12.75" x14ac:dyDescent="0.2">
      <c r="G378" s="4"/>
      <c r="H378" s="12"/>
      <c r="I378" s="13"/>
      <c r="K378" s="17"/>
      <c r="L378" s="9"/>
      <c r="M378" s="12"/>
      <c r="P378" s="9"/>
      <c r="V378" s="13"/>
      <c r="W378" s="9"/>
      <c r="X378" s="9"/>
      <c r="Z378" s="9"/>
      <c r="AA378" s="9"/>
    </row>
    <row r="379" spans="7:27" ht="12.75" x14ac:dyDescent="0.2">
      <c r="G379" s="4"/>
      <c r="H379" s="12"/>
      <c r="I379" s="13"/>
      <c r="K379" s="17"/>
      <c r="L379" s="9"/>
      <c r="M379" s="12"/>
      <c r="P379" s="9"/>
      <c r="V379" s="13"/>
      <c r="W379" s="9"/>
      <c r="X379" s="9"/>
      <c r="Z379" s="9"/>
      <c r="AA379" s="9"/>
    </row>
    <row r="380" spans="7:27" ht="12.75" x14ac:dyDescent="0.2">
      <c r="G380" s="4"/>
      <c r="H380" s="12"/>
      <c r="I380" s="13"/>
      <c r="K380" s="17"/>
      <c r="L380" s="9"/>
      <c r="M380" s="12"/>
      <c r="P380" s="9"/>
      <c r="V380" s="13"/>
      <c r="W380" s="9"/>
      <c r="X380" s="9"/>
      <c r="Z380" s="9"/>
      <c r="AA380" s="9"/>
    </row>
    <row r="381" spans="7:27" ht="12.75" x14ac:dyDescent="0.2">
      <c r="G381" s="4"/>
      <c r="H381" s="12"/>
      <c r="I381" s="13"/>
      <c r="K381" s="17"/>
      <c r="L381" s="9"/>
      <c r="M381" s="12"/>
      <c r="P381" s="9"/>
      <c r="V381" s="13"/>
      <c r="W381" s="9"/>
      <c r="X381" s="9"/>
      <c r="Z381" s="9"/>
      <c r="AA381" s="9"/>
    </row>
    <row r="382" spans="7:27" ht="12.75" x14ac:dyDescent="0.2">
      <c r="G382" s="4"/>
      <c r="H382" s="12"/>
      <c r="I382" s="13"/>
      <c r="K382" s="17"/>
      <c r="L382" s="9"/>
      <c r="M382" s="12"/>
      <c r="P382" s="9"/>
      <c r="V382" s="13"/>
      <c r="W382" s="9"/>
      <c r="X382" s="9"/>
      <c r="Z382" s="9"/>
      <c r="AA382" s="9"/>
    </row>
    <row r="383" spans="7:27" ht="12.75" x14ac:dyDescent="0.2">
      <c r="G383" s="4"/>
      <c r="H383" s="12"/>
      <c r="I383" s="13"/>
      <c r="K383" s="17"/>
      <c r="L383" s="9"/>
      <c r="M383" s="12"/>
      <c r="P383" s="9"/>
      <c r="V383" s="13"/>
      <c r="W383" s="9"/>
      <c r="X383" s="9"/>
      <c r="Z383" s="9"/>
      <c r="AA383" s="9"/>
    </row>
    <row r="384" spans="7:27" ht="12.75" x14ac:dyDescent="0.2">
      <c r="G384" s="4"/>
      <c r="H384" s="12"/>
      <c r="I384" s="13"/>
      <c r="K384" s="17"/>
      <c r="L384" s="9"/>
      <c r="M384" s="12"/>
      <c r="P384" s="9"/>
      <c r="V384" s="13"/>
      <c r="W384" s="9"/>
      <c r="X384" s="9"/>
      <c r="Z384" s="9"/>
      <c r="AA384" s="9"/>
    </row>
    <row r="385" spans="7:27" ht="12.75" x14ac:dyDescent="0.2">
      <c r="G385" s="4"/>
      <c r="H385" s="12"/>
      <c r="I385" s="13"/>
      <c r="K385" s="17"/>
      <c r="L385" s="9"/>
      <c r="M385" s="12"/>
      <c r="P385" s="9"/>
      <c r="V385" s="13"/>
      <c r="W385" s="9"/>
      <c r="X385" s="9"/>
      <c r="Z385" s="9"/>
      <c r="AA385" s="9"/>
    </row>
    <row r="386" spans="7:27" ht="12.75" x14ac:dyDescent="0.2">
      <c r="G386" s="4"/>
      <c r="H386" s="12"/>
      <c r="I386" s="13"/>
      <c r="K386" s="17"/>
      <c r="L386" s="9"/>
      <c r="M386" s="12"/>
      <c r="P386" s="9"/>
      <c r="V386" s="13"/>
      <c r="W386" s="9"/>
      <c r="X386" s="9"/>
      <c r="Z386" s="9"/>
      <c r="AA386" s="9"/>
    </row>
    <row r="387" spans="7:27" ht="12.75" x14ac:dyDescent="0.2">
      <c r="G387" s="4"/>
      <c r="H387" s="12"/>
      <c r="I387" s="13"/>
      <c r="K387" s="17"/>
      <c r="L387" s="9"/>
      <c r="M387" s="12"/>
      <c r="P387" s="9"/>
      <c r="V387" s="13"/>
      <c r="W387" s="9"/>
      <c r="X387" s="9"/>
      <c r="Z387" s="9"/>
      <c r="AA387" s="9"/>
    </row>
    <row r="388" spans="7:27" ht="12.75" x14ac:dyDescent="0.2">
      <c r="G388" s="4"/>
      <c r="H388" s="12"/>
      <c r="I388" s="13"/>
      <c r="K388" s="17"/>
      <c r="L388" s="9"/>
      <c r="M388" s="12"/>
      <c r="P388" s="9"/>
      <c r="V388" s="13"/>
      <c r="W388" s="9"/>
      <c r="X388" s="9"/>
      <c r="Z388" s="9"/>
      <c r="AA388" s="9"/>
    </row>
    <row r="389" spans="7:27" ht="12.75" x14ac:dyDescent="0.2">
      <c r="G389" s="4"/>
      <c r="H389" s="12"/>
      <c r="I389" s="13"/>
      <c r="K389" s="17"/>
      <c r="L389" s="9"/>
      <c r="M389" s="12"/>
      <c r="P389" s="9"/>
      <c r="V389" s="13"/>
      <c r="W389" s="9"/>
      <c r="X389" s="9"/>
      <c r="Z389" s="9"/>
      <c r="AA389" s="9"/>
    </row>
    <row r="390" spans="7:27" ht="12.75" x14ac:dyDescent="0.2">
      <c r="G390" s="4"/>
      <c r="H390" s="12"/>
      <c r="I390" s="13"/>
      <c r="K390" s="17"/>
      <c r="L390" s="9"/>
      <c r="M390" s="12"/>
      <c r="P390" s="9"/>
      <c r="V390" s="13"/>
      <c r="W390" s="9"/>
      <c r="X390" s="9"/>
      <c r="Z390" s="9"/>
      <c r="AA390" s="9"/>
    </row>
    <row r="391" spans="7:27" ht="12.75" x14ac:dyDescent="0.2">
      <c r="G391" s="4"/>
      <c r="H391" s="12"/>
      <c r="I391" s="13"/>
      <c r="K391" s="17"/>
      <c r="L391" s="9"/>
      <c r="M391" s="12"/>
      <c r="P391" s="9"/>
      <c r="V391" s="13"/>
      <c r="W391" s="9"/>
      <c r="X391" s="9"/>
      <c r="Z391" s="9"/>
      <c r="AA391" s="9"/>
    </row>
    <row r="392" spans="7:27" ht="12.75" x14ac:dyDescent="0.2">
      <c r="G392" s="4"/>
      <c r="H392" s="12"/>
      <c r="I392" s="13"/>
      <c r="K392" s="17"/>
      <c r="L392" s="9"/>
      <c r="M392" s="12"/>
      <c r="P392" s="9"/>
      <c r="V392" s="13"/>
      <c r="W392" s="9"/>
      <c r="X392" s="9"/>
      <c r="Z392" s="9"/>
      <c r="AA392" s="9"/>
    </row>
    <row r="393" spans="7:27" ht="12.75" x14ac:dyDescent="0.2">
      <c r="G393" s="4"/>
      <c r="H393" s="12"/>
      <c r="I393" s="13"/>
      <c r="K393" s="17"/>
      <c r="L393" s="9"/>
      <c r="M393" s="12"/>
      <c r="P393" s="9"/>
      <c r="V393" s="13"/>
      <c r="W393" s="9"/>
      <c r="X393" s="9"/>
      <c r="Z393" s="9"/>
      <c r="AA393" s="9"/>
    </row>
    <row r="394" spans="7:27" ht="12.75" x14ac:dyDescent="0.2">
      <c r="G394" s="4"/>
      <c r="H394" s="12"/>
      <c r="I394" s="13"/>
      <c r="K394" s="17"/>
      <c r="L394" s="9"/>
      <c r="M394" s="12"/>
      <c r="P394" s="9"/>
      <c r="V394" s="13"/>
      <c r="W394" s="9"/>
      <c r="X394" s="9"/>
      <c r="Z394" s="9"/>
      <c r="AA394" s="9"/>
    </row>
    <row r="395" spans="7:27" ht="12.75" x14ac:dyDescent="0.2">
      <c r="G395" s="4"/>
      <c r="H395" s="12"/>
      <c r="I395" s="13"/>
      <c r="K395" s="17"/>
      <c r="L395" s="9"/>
      <c r="M395" s="12"/>
      <c r="P395" s="9"/>
      <c r="V395" s="13"/>
      <c r="W395" s="9"/>
      <c r="X395" s="9"/>
      <c r="Z395" s="9"/>
      <c r="AA395" s="9"/>
    </row>
    <row r="396" spans="7:27" ht="12.75" x14ac:dyDescent="0.2">
      <c r="G396" s="4"/>
      <c r="H396" s="12"/>
      <c r="I396" s="13"/>
      <c r="K396" s="17"/>
      <c r="L396" s="9"/>
      <c r="M396" s="12"/>
      <c r="P396" s="9"/>
      <c r="V396" s="13"/>
      <c r="W396" s="9"/>
      <c r="X396" s="9"/>
      <c r="Z396" s="9"/>
      <c r="AA396" s="9"/>
    </row>
    <row r="397" spans="7:27" ht="12.75" x14ac:dyDescent="0.2">
      <c r="G397" s="4"/>
      <c r="H397" s="12"/>
      <c r="I397" s="13"/>
      <c r="K397" s="17"/>
      <c r="L397" s="9"/>
      <c r="M397" s="12"/>
      <c r="P397" s="9"/>
      <c r="V397" s="13"/>
      <c r="W397" s="9"/>
      <c r="X397" s="9"/>
      <c r="Z397" s="9"/>
      <c r="AA397" s="9"/>
    </row>
    <row r="398" spans="7:27" ht="12.75" x14ac:dyDescent="0.2">
      <c r="G398" s="4"/>
      <c r="H398" s="12"/>
      <c r="I398" s="13"/>
      <c r="K398" s="17"/>
      <c r="L398" s="9"/>
      <c r="M398" s="12"/>
      <c r="P398" s="9"/>
      <c r="V398" s="13"/>
      <c r="W398" s="9"/>
      <c r="X398" s="9"/>
      <c r="Z398" s="9"/>
      <c r="AA398" s="9"/>
    </row>
    <row r="399" spans="7:27" ht="12.75" x14ac:dyDescent="0.2">
      <c r="G399" s="4"/>
      <c r="H399" s="12"/>
      <c r="I399" s="13"/>
      <c r="K399" s="17"/>
      <c r="L399" s="9"/>
      <c r="M399" s="12"/>
      <c r="P399" s="9"/>
      <c r="V399" s="13"/>
      <c r="W399" s="9"/>
      <c r="X399" s="9"/>
      <c r="Z399" s="9"/>
      <c r="AA399" s="9"/>
    </row>
    <row r="400" spans="7:27" ht="12.75" x14ac:dyDescent="0.2">
      <c r="G400" s="4"/>
      <c r="H400" s="12"/>
      <c r="I400" s="13"/>
      <c r="K400" s="17"/>
      <c r="L400" s="9"/>
      <c r="M400" s="12"/>
      <c r="P400" s="9"/>
      <c r="V400" s="13"/>
      <c r="W400" s="9"/>
      <c r="X400" s="9"/>
      <c r="Z400" s="9"/>
      <c r="AA400" s="9"/>
    </row>
    <row r="401" spans="7:27" ht="12.75" x14ac:dyDescent="0.2">
      <c r="G401" s="4"/>
      <c r="H401" s="12"/>
      <c r="I401" s="13"/>
      <c r="K401" s="17"/>
      <c r="L401" s="9"/>
      <c r="M401" s="12"/>
      <c r="P401" s="9"/>
      <c r="V401" s="13"/>
      <c r="W401" s="9"/>
      <c r="X401" s="9"/>
      <c r="Z401" s="9"/>
      <c r="AA401" s="9"/>
    </row>
    <row r="402" spans="7:27" ht="12.75" x14ac:dyDescent="0.2">
      <c r="G402" s="4"/>
      <c r="H402" s="12"/>
      <c r="I402" s="13"/>
      <c r="K402" s="17"/>
      <c r="L402" s="9"/>
      <c r="M402" s="12"/>
      <c r="P402" s="9"/>
      <c r="V402" s="13"/>
      <c r="W402" s="9"/>
      <c r="X402" s="9"/>
      <c r="Z402" s="9"/>
      <c r="AA402" s="9"/>
    </row>
    <row r="403" spans="7:27" ht="12.75" x14ac:dyDescent="0.2">
      <c r="G403" s="4"/>
      <c r="H403" s="12"/>
      <c r="I403" s="13"/>
      <c r="K403" s="17"/>
      <c r="L403" s="9"/>
      <c r="M403" s="12"/>
      <c r="P403" s="9"/>
      <c r="V403" s="13"/>
      <c r="W403" s="9"/>
      <c r="X403" s="9"/>
      <c r="Z403" s="9"/>
      <c r="AA403" s="9"/>
    </row>
    <row r="404" spans="7:27" ht="12.75" x14ac:dyDescent="0.2">
      <c r="G404" s="4"/>
      <c r="H404" s="12"/>
      <c r="I404" s="13"/>
      <c r="K404" s="17"/>
      <c r="L404" s="9"/>
      <c r="M404" s="12"/>
      <c r="P404" s="9"/>
      <c r="V404" s="13"/>
      <c r="W404" s="9"/>
      <c r="X404" s="9"/>
      <c r="Z404" s="9"/>
      <c r="AA404" s="9"/>
    </row>
    <row r="405" spans="7:27" ht="12.75" x14ac:dyDescent="0.2">
      <c r="G405" s="4"/>
      <c r="H405" s="12"/>
      <c r="I405" s="13"/>
      <c r="K405" s="17"/>
      <c r="L405" s="9"/>
      <c r="M405" s="12"/>
      <c r="P405" s="9"/>
      <c r="V405" s="13"/>
      <c r="W405" s="9"/>
      <c r="X405" s="9"/>
      <c r="Z405" s="9"/>
      <c r="AA405" s="9"/>
    </row>
    <row r="406" spans="7:27" ht="12.75" x14ac:dyDescent="0.2">
      <c r="G406" s="4"/>
      <c r="H406" s="12"/>
      <c r="I406" s="13"/>
      <c r="K406" s="17"/>
      <c r="L406" s="9"/>
      <c r="M406" s="12"/>
      <c r="P406" s="9"/>
      <c r="V406" s="13"/>
      <c r="W406" s="9"/>
      <c r="X406" s="9"/>
      <c r="Z406" s="9"/>
      <c r="AA406" s="9"/>
    </row>
    <row r="407" spans="7:27" ht="12.75" x14ac:dyDescent="0.2">
      <c r="G407" s="4"/>
      <c r="H407" s="12"/>
      <c r="I407" s="13"/>
      <c r="K407" s="17"/>
      <c r="L407" s="9"/>
      <c r="M407" s="12"/>
      <c r="P407" s="9"/>
      <c r="V407" s="13"/>
      <c r="W407" s="9"/>
      <c r="X407" s="9"/>
      <c r="Z407" s="9"/>
      <c r="AA407" s="9"/>
    </row>
    <row r="408" spans="7:27" ht="12.75" x14ac:dyDescent="0.2">
      <c r="G408" s="4"/>
      <c r="H408" s="12"/>
      <c r="I408" s="13"/>
      <c r="K408" s="17"/>
      <c r="L408" s="9"/>
      <c r="M408" s="12"/>
      <c r="P408" s="9"/>
      <c r="V408" s="13"/>
      <c r="W408" s="9"/>
      <c r="X408" s="9"/>
      <c r="Z408" s="9"/>
      <c r="AA408" s="9"/>
    </row>
    <row r="409" spans="7:27" ht="12.75" x14ac:dyDescent="0.2">
      <c r="G409" s="4"/>
      <c r="H409" s="12"/>
      <c r="I409" s="13"/>
      <c r="K409" s="17"/>
      <c r="L409" s="9"/>
      <c r="M409" s="12"/>
      <c r="P409" s="9"/>
      <c r="V409" s="13"/>
      <c r="W409" s="9"/>
      <c r="X409" s="9"/>
      <c r="Z409" s="9"/>
      <c r="AA409" s="9"/>
    </row>
    <row r="410" spans="7:27" ht="12.75" x14ac:dyDescent="0.2">
      <c r="G410" s="4"/>
      <c r="H410" s="12"/>
      <c r="I410" s="13"/>
      <c r="K410" s="17"/>
      <c r="L410" s="9"/>
      <c r="M410" s="12"/>
      <c r="P410" s="9"/>
      <c r="V410" s="13"/>
      <c r="W410" s="9"/>
      <c r="X410" s="9"/>
      <c r="Z410" s="9"/>
      <c r="AA410" s="9"/>
    </row>
    <row r="411" spans="7:27" ht="12.75" x14ac:dyDescent="0.2">
      <c r="G411" s="4"/>
      <c r="H411" s="12"/>
      <c r="I411" s="13"/>
      <c r="K411" s="17"/>
      <c r="L411" s="9"/>
      <c r="M411" s="12"/>
      <c r="P411" s="9"/>
      <c r="V411" s="13"/>
      <c r="W411" s="9"/>
      <c r="X411" s="9"/>
      <c r="Z411" s="9"/>
      <c r="AA411" s="9"/>
    </row>
    <row r="412" spans="7:27" ht="12.75" x14ac:dyDescent="0.2">
      <c r="G412" s="4"/>
      <c r="H412" s="12"/>
      <c r="I412" s="13"/>
      <c r="K412" s="17"/>
      <c r="L412" s="9"/>
      <c r="M412" s="12"/>
      <c r="P412" s="9"/>
      <c r="V412" s="13"/>
      <c r="W412" s="9"/>
      <c r="X412" s="9"/>
      <c r="Z412" s="9"/>
      <c r="AA412" s="9"/>
    </row>
    <row r="413" spans="7:27" ht="12.75" x14ac:dyDescent="0.2">
      <c r="G413" s="4"/>
      <c r="H413" s="12"/>
      <c r="I413" s="13"/>
      <c r="K413" s="17"/>
      <c r="L413" s="9"/>
      <c r="M413" s="12"/>
      <c r="P413" s="9"/>
      <c r="V413" s="13"/>
      <c r="W413" s="9"/>
      <c r="X413" s="9"/>
      <c r="Z413" s="9"/>
      <c r="AA413" s="9"/>
    </row>
    <row r="414" spans="7:27" ht="12.75" x14ac:dyDescent="0.2">
      <c r="G414" s="4"/>
      <c r="H414" s="12"/>
      <c r="I414" s="13"/>
      <c r="K414" s="17"/>
      <c r="L414" s="9"/>
      <c r="M414" s="12"/>
      <c r="P414" s="9"/>
      <c r="V414" s="13"/>
      <c r="W414" s="9"/>
      <c r="X414" s="9"/>
      <c r="Z414" s="9"/>
      <c r="AA414" s="9"/>
    </row>
    <row r="415" spans="7:27" ht="12.75" x14ac:dyDescent="0.2">
      <c r="G415" s="4"/>
      <c r="H415" s="12"/>
      <c r="I415" s="13"/>
      <c r="K415" s="17"/>
      <c r="L415" s="9"/>
      <c r="M415" s="12"/>
      <c r="P415" s="9"/>
      <c r="V415" s="13"/>
      <c r="W415" s="9"/>
      <c r="X415" s="9"/>
      <c r="Z415" s="9"/>
      <c r="AA415" s="9"/>
    </row>
    <row r="416" spans="7:27" ht="12.75" x14ac:dyDescent="0.2">
      <c r="G416" s="4"/>
      <c r="H416" s="12"/>
      <c r="I416" s="13"/>
      <c r="K416" s="17"/>
      <c r="L416" s="9"/>
      <c r="M416" s="12"/>
      <c r="P416" s="9"/>
      <c r="V416" s="13"/>
      <c r="W416" s="9"/>
      <c r="X416" s="9"/>
      <c r="Z416" s="9"/>
      <c r="AA416" s="9"/>
    </row>
    <row r="417" spans="7:27" ht="12.75" x14ac:dyDescent="0.2">
      <c r="G417" s="4"/>
      <c r="H417" s="12"/>
      <c r="I417" s="13"/>
      <c r="K417" s="17"/>
      <c r="L417" s="9"/>
      <c r="M417" s="12"/>
      <c r="P417" s="9"/>
      <c r="V417" s="13"/>
      <c r="W417" s="9"/>
      <c r="X417" s="9"/>
      <c r="Z417" s="9"/>
      <c r="AA417" s="9"/>
    </row>
    <row r="418" spans="7:27" ht="12.75" x14ac:dyDescent="0.2">
      <c r="G418" s="4"/>
      <c r="H418" s="12"/>
      <c r="I418" s="13"/>
      <c r="K418" s="17"/>
      <c r="L418" s="9"/>
      <c r="M418" s="12"/>
      <c r="P418" s="9"/>
      <c r="V418" s="13"/>
      <c r="W418" s="9"/>
      <c r="X418" s="9"/>
      <c r="Z418" s="9"/>
      <c r="AA418" s="9"/>
    </row>
    <row r="419" spans="7:27" ht="12.75" x14ac:dyDescent="0.2">
      <c r="G419" s="4"/>
      <c r="H419" s="12"/>
      <c r="I419" s="13"/>
      <c r="K419" s="17"/>
      <c r="L419" s="9"/>
      <c r="M419" s="12"/>
      <c r="P419" s="9"/>
      <c r="V419" s="13"/>
      <c r="W419" s="9"/>
      <c r="X419" s="9"/>
      <c r="Z419" s="9"/>
      <c r="AA419" s="9"/>
    </row>
    <row r="420" spans="7:27" ht="12.75" x14ac:dyDescent="0.2">
      <c r="G420" s="4"/>
      <c r="H420" s="12"/>
      <c r="I420" s="13"/>
      <c r="K420" s="17"/>
      <c r="L420" s="9"/>
      <c r="M420" s="12"/>
      <c r="P420" s="9"/>
      <c r="V420" s="13"/>
      <c r="W420" s="9"/>
      <c r="X420" s="9"/>
      <c r="Z420" s="9"/>
      <c r="AA420" s="9"/>
    </row>
    <row r="421" spans="7:27" ht="12.75" x14ac:dyDescent="0.2">
      <c r="G421" s="4"/>
      <c r="H421" s="12"/>
      <c r="I421" s="13"/>
      <c r="K421" s="17"/>
      <c r="L421" s="9"/>
      <c r="M421" s="12"/>
      <c r="P421" s="9"/>
      <c r="V421" s="13"/>
      <c r="W421" s="9"/>
      <c r="X421" s="9"/>
      <c r="Z421" s="9"/>
      <c r="AA421" s="9"/>
    </row>
    <row r="422" spans="7:27" ht="12.75" x14ac:dyDescent="0.2">
      <c r="G422" s="4"/>
      <c r="H422" s="12"/>
      <c r="I422" s="13"/>
      <c r="K422" s="17"/>
      <c r="L422" s="9"/>
      <c r="M422" s="12"/>
      <c r="P422" s="9"/>
      <c r="V422" s="13"/>
      <c r="W422" s="9"/>
      <c r="X422" s="9"/>
      <c r="Z422" s="9"/>
      <c r="AA422" s="9"/>
    </row>
    <row r="423" spans="7:27" ht="12.75" x14ac:dyDescent="0.2">
      <c r="G423" s="4"/>
      <c r="H423" s="12"/>
      <c r="I423" s="13"/>
      <c r="K423" s="17"/>
      <c r="L423" s="9"/>
      <c r="M423" s="12"/>
      <c r="P423" s="9"/>
      <c r="V423" s="13"/>
      <c r="W423" s="9"/>
      <c r="X423" s="9"/>
      <c r="Z423" s="9"/>
      <c r="AA423" s="9"/>
    </row>
    <row r="424" spans="7:27" ht="12.75" x14ac:dyDescent="0.2">
      <c r="G424" s="4"/>
      <c r="H424" s="12"/>
      <c r="I424" s="13"/>
      <c r="K424" s="17"/>
      <c r="L424" s="9"/>
      <c r="M424" s="12"/>
      <c r="P424" s="9"/>
      <c r="V424" s="13"/>
      <c r="W424" s="9"/>
      <c r="X424" s="9"/>
      <c r="Z424" s="9"/>
      <c r="AA424" s="9"/>
    </row>
    <row r="425" spans="7:27" ht="12.75" x14ac:dyDescent="0.2">
      <c r="G425" s="4"/>
      <c r="H425" s="12"/>
      <c r="I425" s="13"/>
      <c r="K425" s="17"/>
      <c r="L425" s="9"/>
      <c r="M425" s="12"/>
      <c r="P425" s="9"/>
      <c r="V425" s="13"/>
      <c r="W425" s="9"/>
      <c r="X425" s="9"/>
      <c r="Z425" s="9"/>
      <c r="AA425" s="9"/>
    </row>
    <row r="426" spans="7:27" ht="12.75" x14ac:dyDescent="0.2">
      <c r="G426" s="4"/>
      <c r="H426" s="12"/>
      <c r="I426" s="13"/>
      <c r="K426" s="17"/>
      <c r="L426" s="9"/>
      <c r="M426" s="12"/>
      <c r="P426" s="9"/>
      <c r="V426" s="13"/>
      <c r="W426" s="9"/>
      <c r="X426" s="9"/>
      <c r="Z426" s="9"/>
      <c r="AA426" s="9"/>
    </row>
    <row r="427" spans="7:27" ht="12.75" x14ac:dyDescent="0.2">
      <c r="G427" s="4"/>
      <c r="H427" s="12"/>
      <c r="I427" s="13"/>
      <c r="K427" s="17"/>
      <c r="L427" s="9"/>
      <c r="M427" s="12"/>
      <c r="P427" s="9"/>
      <c r="V427" s="13"/>
      <c r="W427" s="9"/>
      <c r="X427" s="9"/>
      <c r="Z427" s="9"/>
      <c r="AA427" s="9"/>
    </row>
    <row r="428" spans="7:27" ht="12.75" x14ac:dyDescent="0.2">
      <c r="G428" s="4"/>
      <c r="H428" s="12"/>
      <c r="I428" s="13"/>
      <c r="K428" s="17"/>
      <c r="L428" s="9"/>
      <c r="M428" s="12"/>
      <c r="P428" s="9"/>
      <c r="V428" s="13"/>
      <c r="W428" s="9"/>
      <c r="X428" s="9"/>
      <c r="Z428" s="9"/>
      <c r="AA428" s="9"/>
    </row>
    <row r="429" spans="7:27" ht="12.75" x14ac:dyDescent="0.2">
      <c r="G429" s="4"/>
      <c r="H429" s="12"/>
      <c r="I429" s="13"/>
      <c r="K429" s="17"/>
      <c r="L429" s="9"/>
      <c r="M429" s="12"/>
      <c r="P429" s="9"/>
      <c r="V429" s="13"/>
      <c r="W429" s="9"/>
      <c r="X429" s="9"/>
      <c r="Z429" s="9"/>
      <c r="AA429" s="9"/>
    </row>
    <row r="430" spans="7:27" ht="12.75" x14ac:dyDescent="0.2">
      <c r="G430" s="4"/>
      <c r="H430" s="12"/>
      <c r="I430" s="13"/>
      <c r="K430" s="17"/>
      <c r="L430" s="9"/>
      <c r="M430" s="12"/>
      <c r="P430" s="9"/>
      <c r="V430" s="13"/>
      <c r="W430" s="9"/>
      <c r="X430" s="9"/>
      <c r="Z430" s="9"/>
      <c r="AA430" s="9"/>
    </row>
    <row r="431" spans="7:27" ht="12.75" x14ac:dyDescent="0.2">
      <c r="G431" s="4"/>
      <c r="H431" s="12"/>
      <c r="I431" s="13"/>
      <c r="K431" s="17"/>
      <c r="L431" s="9"/>
      <c r="M431" s="12"/>
      <c r="P431" s="9"/>
      <c r="V431" s="13"/>
      <c r="W431" s="9"/>
      <c r="X431" s="9"/>
      <c r="Z431" s="9"/>
      <c r="AA431" s="9"/>
    </row>
    <row r="432" spans="7:27" ht="12.75" x14ac:dyDescent="0.2">
      <c r="G432" s="4"/>
      <c r="H432" s="12"/>
      <c r="I432" s="13"/>
      <c r="K432" s="17"/>
      <c r="L432" s="9"/>
      <c r="M432" s="12"/>
      <c r="P432" s="9"/>
      <c r="V432" s="13"/>
      <c r="W432" s="9"/>
      <c r="X432" s="9"/>
      <c r="Z432" s="9"/>
      <c r="AA432" s="9"/>
    </row>
    <row r="433" spans="7:27" ht="12.75" x14ac:dyDescent="0.2">
      <c r="G433" s="4"/>
      <c r="H433" s="12"/>
      <c r="I433" s="13"/>
      <c r="K433" s="17"/>
      <c r="L433" s="9"/>
      <c r="M433" s="12"/>
      <c r="P433" s="9"/>
      <c r="V433" s="13"/>
      <c r="W433" s="9"/>
      <c r="X433" s="9"/>
      <c r="Z433" s="9"/>
      <c r="AA433" s="9"/>
    </row>
    <row r="434" spans="7:27" ht="12.75" x14ac:dyDescent="0.2">
      <c r="G434" s="4"/>
      <c r="H434" s="12"/>
      <c r="I434" s="13"/>
      <c r="K434" s="17"/>
      <c r="L434" s="9"/>
      <c r="M434" s="12"/>
      <c r="P434" s="9"/>
      <c r="V434" s="13"/>
      <c r="W434" s="9"/>
      <c r="X434" s="9"/>
      <c r="Z434" s="9"/>
      <c r="AA434" s="9"/>
    </row>
    <row r="435" spans="7:27" ht="12.75" x14ac:dyDescent="0.2">
      <c r="G435" s="4"/>
      <c r="H435" s="12"/>
      <c r="I435" s="13"/>
      <c r="K435" s="17"/>
      <c r="L435" s="9"/>
      <c r="M435" s="12"/>
      <c r="P435" s="9"/>
      <c r="V435" s="13"/>
      <c r="W435" s="9"/>
      <c r="X435" s="9"/>
      <c r="Z435" s="9"/>
      <c r="AA435" s="9"/>
    </row>
    <row r="436" spans="7:27" ht="12.75" x14ac:dyDescent="0.2">
      <c r="G436" s="4"/>
      <c r="H436" s="12"/>
      <c r="I436" s="13"/>
      <c r="K436" s="17"/>
      <c r="L436" s="9"/>
      <c r="M436" s="12"/>
      <c r="P436" s="9"/>
      <c r="V436" s="13"/>
      <c r="W436" s="9"/>
      <c r="X436" s="9"/>
      <c r="Z436" s="9"/>
      <c r="AA436" s="9"/>
    </row>
    <row r="437" spans="7:27" ht="12.75" x14ac:dyDescent="0.2">
      <c r="G437" s="4"/>
      <c r="H437" s="12"/>
      <c r="I437" s="13"/>
      <c r="K437" s="17"/>
      <c r="L437" s="9"/>
      <c r="M437" s="12"/>
      <c r="P437" s="9"/>
      <c r="V437" s="13"/>
      <c r="W437" s="9"/>
      <c r="X437" s="9"/>
      <c r="Z437" s="9"/>
      <c r="AA437" s="9"/>
    </row>
    <row r="438" spans="7:27" ht="12.75" x14ac:dyDescent="0.2">
      <c r="G438" s="4"/>
      <c r="H438" s="12"/>
      <c r="I438" s="13"/>
      <c r="K438" s="17"/>
      <c r="L438" s="9"/>
      <c r="M438" s="12"/>
      <c r="P438" s="9"/>
      <c r="V438" s="13"/>
      <c r="W438" s="9"/>
      <c r="X438" s="9"/>
      <c r="Z438" s="9"/>
      <c r="AA438" s="9"/>
    </row>
    <row r="439" spans="7:27" ht="12.75" x14ac:dyDescent="0.2">
      <c r="G439" s="4"/>
      <c r="H439" s="12"/>
      <c r="I439" s="13"/>
      <c r="K439" s="17"/>
      <c r="L439" s="9"/>
      <c r="M439" s="12"/>
      <c r="P439" s="9"/>
      <c r="V439" s="13"/>
      <c r="W439" s="9"/>
      <c r="X439" s="9"/>
      <c r="Z439" s="9"/>
      <c r="AA439" s="9"/>
    </row>
    <row r="440" spans="7:27" ht="12.75" x14ac:dyDescent="0.2">
      <c r="G440" s="4"/>
      <c r="H440" s="12"/>
      <c r="I440" s="13"/>
      <c r="K440" s="17"/>
      <c r="L440" s="9"/>
      <c r="M440" s="12"/>
      <c r="P440" s="9"/>
      <c r="V440" s="13"/>
      <c r="W440" s="9"/>
      <c r="X440" s="9"/>
      <c r="Z440" s="9"/>
      <c r="AA440" s="9"/>
    </row>
    <row r="441" spans="7:27" ht="12.75" x14ac:dyDescent="0.2">
      <c r="G441" s="4"/>
      <c r="H441" s="12"/>
      <c r="I441" s="13"/>
      <c r="K441" s="17"/>
      <c r="L441" s="9"/>
      <c r="M441" s="12"/>
      <c r="P441" s="9"/>
      <c r="V441" s="13"/>
      <c r="W441" s="9"/>
      <c r="X441" s="9"/>
      <c r="Z441" s="9"/>
      <c r="AA441" s="9"/>
    </row>
    <row r="442" spans="7:27" ht="12.75" x14ac:dyDescent="0.2">
      <c r="G442" s="4"/>
      <c r="H442" s="12"/>
      <c r="I442" s="13"/>
      <c r="K442" s="17"/>
      <c r="L442" s="9"/>
      <c r="M442" s="12"/>
      <c r="P442" s="9"/>
      <c r="V442" s="13"/>
      <c r="W442" s="9"/>
      <c r="X442" s="9"/>
      <c r="Z442" s="9"/>
      <c r="AA442" s="9"/>
    </row>
    <row r="443" spans="7:27" ht="12.75" x14ac:dyDescent="0.2">
      <c r="G443" s="4"/>
      <c r="H443" s="12"/>
      <c r="I443" s="13"/>
      <c r="K443" s="17"/>
      <c r="L443" s="9"/>
      <c r="M443" s="12"/>
      <c r="P443" s="9"/>
      <c r="V443" s="13"/>
      <c r="W443" s="9"/>
      <c r="X443" s="9"/>
      <c r="Z443" s="9"/>
      <c r="AA443" s="9"/>
    </row>
    <row r="444" spans="7:27" ht="12.75" x14ac:dyDescent="0.2">
      <c r="G444" s="4"/>
      <c r="H444" s="12"/>
      <c r="I444" s="13"/>
      <c r="K444" s="17"/>
      <c r="L444" s="9"/>
      <c r="M444" s="12"/>
      <c r="P444" s="9"/>
      <c r="V444" s="13"/>
      <c r="W444" s="9"/>
      <c r="X444" s="9"/>
      <c r="Z444" s="9"/>
      <c r="AA444" s="9"/>
    </row>
    <row r="445" spans="7:27" ht="12.75" x14ac:dyDescent="0.2">
      <c r="G445" s="4"/>
      <c r="H445" s="12"/>
      <c r="I445" s="13"/>
      <c r="K445" s="17"/>
      <c r="L445" s="9"/>
      <c r="M445" s="12"/>
      <c r="P445" s="9"/>
      <c r="V445" s="13"/>
      <c r="W445" s="9"/>
      <c r="X445" s="9"/>
      <c r="Z445" s="9"/>
      <c r="AA445" s="9"/>
    </row>
    <row r="446" spans="7:27" ht="12.75" x14ac:dyDescent="0.2">
      <c r="G446" s="4"/>
      <c r="H446" s="12"/>
      <c r="I446" s="13"/>
      <c r="K446" s="17"/>
      <c r="L446" s="9"/>
      <c r="M446" s="12"/>
      <c r="P446" s="9"/>
      <c r="V446" s="13"/>
      <c r="W446" s="9"/>
      <c r="X446" s="9"/>
      <c r="Z446" s="9"/>
      <c r="AA446" s="9"/>
    </row>
    <row r="447" spans="7:27" ht="12.75" x14ac:dyDescent="0.2">
      <c r="G447" s="4"/>
      <c r="H447" s="12"/>
      <c r="I447" s="13"/>
      <c r="K447" s="17"/>
      <c r="L447" s="9"/>
      <c r="M447" s="12"/>
      <c r="P447" s="9"/>
      <c r="V447" s="13"/>
      <c r="W447" s="9"/>
      <c r="X447" s="9"/>
      <c r="Z447" s="9"/>
      <c r="AA447" s="9"/>
    </row>
    <row r="448" spans="7:27" ht="12.75" x14ac:dyDescent="0.2">
      <c r="G448" s="4"/>
      <c r="H448" s="12"/>
      <c r="I448" s="13"/>
      <c r="K448" s="17"/>
      <c r="L448" s="9"/>
      <c r="M448" s="12"/>
      <c r="P448" s="9"/>
      <c r="V448" s="13"/>
      <c r="W448" s="9"/>
      <c r="X448" s="9"/>
      <c r="Z448" s="9"/>
      <c r="AA448" s="9"/>
    </row>
    <row r="449" spans="7:27" ht="12.75" x14ac:dyDescent="0.2">
      <c r="G449" s="4"/>
      <c r="H449" s="12"/>
      <c r="I449" s="13"/>
      <c r="K449" s="17"/>
      <c r="L449" s="9"/>
      <c r="M449" s="12"/>
      <c r="P449" s="9"/>
      <c r="V449" s="13"/>
      <c r="W449" s="9"/>
      <c r="X449" s="9"/>
      <c r="Z449" s="9"/>
      <c r="AA449" s="9"/>
    </row>
    <row r="450" spans="7:27" ht="12.75" x14ac:dyDescent="0.2">
      <c r="G450" s="4"/>
      <c r="H450" s="12"/>
      <c r="I450" s="13"/>
      <c r="K450" s="17"/>
      <c r="L450" s="9"/>
      <c r="M450" s="12"/>
      <c r="P450" s="9"/>
      <c r="V450" s="13"/>
      <c r="W450" s="9"/>
      <c r="X450" s="9"/>
      <c r="Z450" s="9"/>
      <c r="AA450" s="9"/>
    </row>
    <row r="451" spans="7:27" ht="12.75" x14ac:dyDescent="0.2">
      <c r="G451" s="4"/>
      <c r="H451" s="12"/>
      <c r="I451" s="13"/>
      <c r="K451" s="17"/>
      <c r="L451" s="9"/>
      <c r="M451" s="12"/>
      <c r="P451" s="9"/>
      <c r="V451" s="13"/>
      <c r="W451" s="9"/>
      <c r="X451" s="9"/>
      <c r="Z451" s="9"/>
      <c r="AA451" s="9"/>
    </row>
    <row r="452" spans="7:27" ht="12.75" x14ac:dyDescent="0.2">
      <c r="G452" s="4"/>
      <c r="H452" s="12"/>
      <c r="I452" s="13"/>
      <c r="K452" s="17"/>
      <c r="L452" s="9"/>
      <c r="M452" s="12"/>
      <c r="P452" s="9"/>
      <c r="V452" s="13"/>
      <c r="W452" s="9"/>
      <c r="X452" s="9"/>
      <c r="Z452" s="9"/>
      <c r="AA452" s="9"/>
    </row>
    <row r="453" spans="7:27" ht="12.75" x14ac:dyDescent="0.2">
      <c r="G453" s="4"/>
      <c r="H453" s="12"/>
      <c r="I453" s="13"/>
      <c r="K453" s="17"/>
      <c r="L453" s="9"/>
      <c r="M453" s="12"/>
      <c r="P453" s="9"/>
      <c r="V453" s="13"/>
      <c r="W453" s="9"/>
      <c r="X453" s="9"/>
      <c r="Z453" s="9"/>
      <c r="AA453" s="9"/>
    </row>
    <row r="454" spans="7:27" ht="12.75" x14ac:dyDescent="0.2">
      <c r="G454" s="4"/>
      <c r="H454" s="12"/>
      <c r="I454" s="13"/>
      <c r="K454" s="17"/>
      <c r="L454" s="9"/>
      <c r="M454" s="12"/>
      <c r="P454" s="9"/>
      <c r="V454" s="13"/>
      <c r="W454" s="9"/>
      <c r="X454" s="9"/>
      <c r="Z454" s="9"/>
      <c r="AA454" s="9"/>
    </row>
    <row r="455" spans="7:27" ht="12.75" x14ac:dyDescent="0.2">
      <c r="G455" s="4"/>
      <c r="H455" s="12"/>
      <c r="I455" s="13"/>
      <c r="K455" s="17"/>
      <c r="L455" s="9"/>
      <c r="M455" s="12"/>
      <c r="P455" s="9"/>
      <c r="V455" s="13"/>
      <c r="W455" s="9"/>
      <c r="X455" s="9"/>
      <c r="Z455" s="9"/>
      <c r="AA455" s="9"/>
    </row>
    <row r="456" spans="7:27" ht="12.75" x14ac:dyDescent="0.2">
      <c r="G456" s="4"/>
      <c r="H456" s="12"/>
      <c r="I456" s="13"/>
      <c r="K456" s="17"/>
      <c r="L456" s="9"/>
      <c r="M456" s="12"/>
      <c r="P456" s="9"/>
      <c r="V456" s="13"/>
      <c r="W456" s="9"/>
      <c r="X456" s="9"/>
      <c r="Z456" s="9"/>
      <c r="AA456" s="9"/>
    </row>
    <row r="457" spans="7:27" ht="12.75" x14ac:dyDescent="0.2">
      <c r="G457" s="4"/>
      <c r="H457" s="12"/>
      <c r="I457" s="13"/>
      <c r="K457" s="17"/>
      <c r="L457" s="9"/>
      <c r="M457" s="12"/>
      <c r="P457" s="9"/>
      <c r="V457" s="13"/>
      <c r="W457" s="9"/>
      <c r="X457" s="9"/>
      <c r="Z457" s="9"/>
      <c r="AA457" s="9"/>
    </row>
    <row r="458" spans="7:27" ht="12.75" x14ac:dyDescent="0.2">
      <c r="G458" s="4"/>
      <c r="H458" s="12"/>
      <c r="I458" s="13"/>
      <c r="K458" s="17"/>
      <c r="L458" s="9"/>
      <c r="M458" s="12"/>
      <c r="P458" s="9"/>
      <c r="V458" s="13"/>
      <c r="W458" s="9"/>
      <c r="X458" s="9"/>
      <c r="Z458" s="9"/>
      <c r="AA458" s="9"/>
    </row>
    <row r="459" spans="7:27" ht="12.75" x14ac:dyDescent="0.2">
      <c r="G459" s="4"/>
      <c r="H459" s="12"/>
      <c r="I459" s="13"/>
      <c r="K459" s="17"/>
      <c r="L459" s="9"/>
      <c r="M459" s="12"/>
      <c r="P459" s="9"/>
      <c r="V459" s="13"/>
      <c r="W459" s="9"/>
      <c r="X459" s="9"/>
      <c r="Z459" s="9"/>
      <c r="AA459" s="9"/>
    </row>
    <row r="460" spans="7:27" ht="12.75" x14ac:dyDescent="0.2">
      <c r="G460" s="4"/>
      <c r="H460" s="12"/>
      <c r="I460" s="13"/>
      <c r="K460" s="17"/>
      <c r="L460" s="9"/>
      <c r="M460" s="12"/>
      <c r="P460" s="9"/>
      <c r="V460" s="13"/>
      <c r="W460" s="9"/>
      <c r="X460" s="9"/>
      <c r="Z460" s="9"/>
      <c r="AA460" s="9"/>
    </row>
    <row r="461" spans="7:27" ht="12.75" x14ac:dyDescent="0.2">
      <c r="G461" s="4"/>
      <c r="H461" s="12"/>
      <c r="I461" s="13"/>
      <c r="K461" s="17"/>
      <c r="L461" s="9"/>
      <c r="M461" s="12"/>
      <c r="P461" s="9"/>
      <c r="V461" s="13"/>
      <c r="W461" s="9"/>
      <c r="X461" s="9"/>
      <c r="Z461" s="9"/>
      <c r="AA461" s="9"/>
    </row>
    <row r="462" spans="7:27" ht="12.75" x14ac:dyDescent="0.2">
      <c r="G462" s="4"/>
      <c r="H462" s="12"/>
      <c r="I462" s="13"/>
      <c r="K462" s="17"/>
      <c r="L462" s="9"/>
      <c r="M462" s="12"/>
      <c r="P462" s="9"/>
      <c r="V462" s="13"/>
      <c r="W462" s="9"/>
      <c r="X462" s="9"/>
      <c r="Z462" s="9"/>
      <c r="AA462" s="9"/>
    </row>
    <row r="463" spans="7:27" ht="12.75" x14ac:dyDescent="0.2">
      <c r="G463" s="4"/>
      <c r="H463" s="12"/>
      <c r="I463" s="13"/>
      <c r="K463" s="17"/>
      <c r="L463" s="9"/>
      <c r="M463" s="12"/>
      <c r="P463" s="9"/>
      <c r="V463" s="13"/>
      <c r="W463" s="9"/>
      <c r="X463" s="9"/>
      <c r="Z463" s="9"/>
      <c r="AA463" s="9"/>
    </row>
    <row r="464" spans="7:27" ht="12.75" x14ac:dyDescent="0.2">
      <c r="G464" s="4"/>
      <c r="H464" s="12"/>
      <c r="I464" s="13"/>
      <c r="K464" s="17"/>
      <c r="L464" s="9"/>
      <c r="M464" s="12"/>
      <c r="P464" s="9"/>
      <c r="V464" s="13"/>
      <c r="W464" s="9"/>
      <c r="X464" s="9"/>
      <c r="Z464" s="9"/>
      <c r="AA464" s="9"/>
    </row>
    <row r="465" spans="7:27" ht="12.75" x14ac:dyDescent="0.2">
      <c r="G465" s="4"/>
      <c r="H465" s="12"/>
      <c r="I465" s="13"/>
      <c r="K465" s="17"/>
      <c r="L465" s="9"/>
      <c r="M465" s="12"/>
      <c r="P465" s="9"/>
      <c r="V465" s="13"/>
      <c r="W465" s="9"/>
      <c r="X465" s="9"/>
      <c r="Z465" s="9"/>
      <c r="AA465" s="9"/>
    </row>
    <row r="466" spans="7:27" ht="12.75" x14ac:dyDescent="0.2">
      <c r="G466" s="4"/>
      <c r="H466" s="12"/>
      <c r="I466" s="13"/>
      <c r="K466" s="17"/>
      <c r="L466" s="9"/>
      <c r="M466" s="12"/>
      <c r="P466" s="9"/>
      <c r="V466" s="13"/>
      <c r="W466" s="9"/>
      <c r="X466" s="9"/>
      <c r="Z466" s="9"/>
      <c r="AA466" s="9"/>
    </row>
    <row r="467" spans="7:27" ht="12.75" x14ac:dyDescent="0.2">
      <c r="G467" s="4"/>
      <c r="H467" s="12"/>
      <c r="I467" s="13"/>
      <c r="K467" s="17"/>
      <c r="L467" s="9"/>
      <c r="M467" s="12"/>
      <c r="P467" s="9"/>
      <c r="V467" s="13"/>
      <c r="W467" s="9"/>
      <c r="X467" s="9"/>
      <c r="Z467" s="9"/>
      <c r="AA467" s="9"/>
    </row>
    <row r="468" spans="7:27" ht="12.75" x14ac:dyDescent="0.2">
      <c r="G468" s="4"/>
      <c r="H468" s="12"/>
      <c r="I468" s="13"/>
      <c r="K468" s="17"/>
      <c r="L468" s="9"/>
      <c r="M468" s="12"/>
      <c r="P468" s="9"/>
      <c r="V468" s="13"/>
      <c r="W468" s="9"/>
      <c r="X468" s="9"/>
      <c r="Z468" s="9"/>
      <c r="AA468" s="9"/>
    </row>
    <row r="469" spans="7:27" ht="12.75" x14ac:dyDescent="0.2">
      <c r="G469" s="4"/>
      <c r="H469" s="12"/>
      <c r="I469" s="13"/>
      <c r="K469" s="17"/>
      <c r="L469" s="9"/>
      <c r="M469" s="12"/>
      <c r="P469" s="9"/>
      <c r="V469" s="13"/>
      <c r="W469" s="9"/>
      <c r="X469" s="9"/>
      <c r="Z469" s="9"/>
      <c r="AA469" s="9"/>
    </row>
    <row r="470" spans="7:27" ht="12.75" x14ac:dyDescent="0.2">
      <c r="G470" s="4"/>
      <c r="H470" s="12"/>
      <c r="I470" s="13"/>
      <c r="K470" s="17"/>
      <c r="L470" s="9"/>
      <c r="M470" s="12"/>
      <c r="P470" s="9"/>
      <c r="V470" s="13"/>
      <c r="W470" s="9"/>
      <c r="X470" s="9"/>
      <c r="Z470" s="9"/>
      <c r="AA470" s="9"/>
    </row>
    <row r="471" spans="7:27" ht="12.75" x14ac:dyDescent="0.2">
      <c r="G471" s="4"/>
      <c r="H471" s="12"/>
      <c r="I471" s="13"/>
      <c r="K471" s="17"/>
      <c r="L471" s="9"/>
      <c r="M471" s="12"/>
      <c r="P471" s="9"/>
      <c r="V471" s="13"/>
      <c r="W471" s="9"/>
      <c r="X471" s="9"/>
      <c r="Z471" s="9"/>
      <c r="AA471" s="9"/>
    </row>
    <row r="472" spans="7:27" ht="12.75" x14ac:dyDescent="0.2">
      <c r="G472" s="4"/>
      <c r="H472" s="12"/>
      <c r="I472" s="13"/>
      <c r="K472" s="17"/>
      <c r="L472" s="9"/>
      <c r="M472" s="12"/>
      <c r="P472" s="9"/>
      <c r="V472" s="13"/>
      <c r="W472" s="9"/>
      <c r="X472" s="9"/>
      <c r="Z472" s="9"/>
      <c r="AA472" s="9"/>
    </row>
    <row r="473" spans="7:27" ht="12.75" x14ac:dyDescent="0.2">
      <c r="G473" s="4"/>
      <c r="H473" s="12"/>
      <c r="I473" s="13"/>
      <c r="K473" s="17"/>
      <c r="L473" s="9"/>
      <c r="M473" s="12"/>
      <c r="P473" s="9"/>
      <c r="V473" s="13"/>
      <c r="W473" s="9"/>
      <c r="X473" s="9"/>
      <c r="Z473" s="9"/>
      <c r="AA473" s="9"/>
    </row>
    <row r="474" spans="7:27" ht="12.75" x14ac:dyDescent="0.2">
      <c r="G474" s="4"/>
      <c r="H474" s="12"/>
      <c r="I474" s="13"/>
      <c r="K474" s="17"/>
      <c r="L474" s="9"/>
      <c r="M474" s="12"/>
      <c r="P474" s="9"/>
      <c r="V474" s="13"/>
      <c r="W474" s="9"/>
      <c r="X474" s="9"/>
      <c r="Z474" s="9"/>
      <c r="AA474" s="9"/>
    </row>
    <row r="475" spans="7:27" ht="12.75" x14ac:dyDescent="0.2">
      <c r="G475" s="4"/>
      <c r="H475" s="12"/>
      <c r="I475" s="13"/>
      <c r="K475" s="17"/>
      <c r="L475" s="9"/>
      <c r="M475" s="12"/>
      <c r="P475" s="9"/>
      <c r="V475" s="13"/>
      <c r="W475" s="9"/>
      <c r="X475" s="9"/>
      <c r="Z475" s="9"/>
      <c r="AA475" s="9"/>
    </row>
    <row r="476" spans="7:27" ht="12.75" x14ac:dyDescent="0.2">
      <c r="G476" s="4"/>
      <c r="H476" s="12"/>
      <c r="I476" s="13"/>
      <c r="K476" s="17"/>
      <c r="L476" s="9"/>
      <c r="M476" s="12"/>
      <c r="P476" s="9"/>
      <c r="V476" s="13"/>
      <c r="W476" s="9"/>
      <c r="X476" s="9"/>
      <c r="Z476" s="9"/>
      <c r="AA476" s="9"/>
    </row>
    <row r="477" spans="7:27" ht="12.75" x14ac:dyDescent="0.2">
      <c r="G477" s="4"/>
      <c r="H477" s="12"/>
      <c r="I477" s="13"/>
      <c r="K477" s="17"/>
      <c r="L477" s="9"/>
      <c r="M477" s="12"/>
      <c r="P477" s="9"/>
      <c r="V477" s="13"/>
      <c r="W477" s="9"/>
      <c r="X477" s="9"/>
      <c r="Z477" s="9"/>
      <c r="AA477" s="9"/>
    </row>
    <row r="478" spans="7:27" ht="12.75" x14ac:dyDescent="0.2">
      <c r="G478" s="4"/>
      <c r="H478" s="12"/>
      <c r="I478" s="13"/>
      <c r="K478" s="17"/>
      <c r="L478" s="9"/>
      <c r="M478" s="12"/>
      <c r="P478" s="9"/>
      <c r="V478" s="13"/>
      <c r="W478" s="9"/>
      <c r="X478" s="9"/>
      <c r="Z478" s="9"/>
      <c r="AA478" s="9"/>
    </row>
    <row r="479" spans="7:27" ht="12.75" x14ac:dyDescent="0.2">
      <c r="G479" s="4"/>
      <c r="H479" s="12"/>
      <c r="I479" s="13"/>
      <c r="K479" s="17"/>
      <c r="L479" s="9"/>
      <c r="M479" s="12"/>
      <c r="P479" s="9"/>
      <c r="V479" s="13"/>
      <c r="W479" s="9"/>
      <c r="X479" s="9"/>
      <c r="Z479" s="9"/>
      <c r="AA479" s="9"/>
    </row>
    <row r="480" spans="7:27" ht="12.75" x14ac:dyDescent="0.2">
      <c r="G480" s="4"/>
      <c r="H480" s="12"/>
      <c r="I480" s="13"/>
      <c r="K480" s="17"/>
      <c r="L480" s="9"/>
      <c r="M480" s="12"/>
      <c r="P480" s="9"/>
      <c r="V480" s="13"/>
      <c r="W480" s="9"/>
      <c r="X480" s="9"/>
      <c r="Z480" s="9"/>
      <c r="AA480" s="9"/>
    </row>
    <row r="481" spans="7:27" ht="12.75" x14ac:dyDescent="0.2">
      <c r="G481" s="4"/>
      <c r="H481" s="12"/>
      <c r="I481" s="13"/>
      <c r="K481" s="17"/>
      <c r="L481" s="9"/>
      <c r="M481" s="12"/>
      <c r="P481" s="9"/>
      <c r="V481" s="13"/>
      <c r="W481" s="9"/>
      <c r="X481" s="9"/>
      <c r="Z481" s="9"/>
      <c r="AA481" s="9"/>
    </row>
    <row r="482" spans="7:27" ht="12.75" x14ac:dyDescent="0.2">
      <c r="G482" s="4"/>
      <c r="H482" s="12"/>
      <c r="I482" s="13"/>
      <c r="K482" s="17"/>
      <c r="L482" s="9"/>
      <c r="M482" s="12"/>
      <c r="P482" s="9"/>
      <c r="V482" s="13"/>
      <c r="W482" s="9"/>
      <c r="X482" s="9"/>
      <c r="Z482" s="9"/>
      <c r="AA482" s="9"/>
    </row>
    <row r="483" spans="7:27" ht="12.75" x14ac:dyDescent="0.2">
      <c r="G483" s="4"/>
      <c r="H483" s="12"/>
      <c r="I483" s="13"/>
      <c r="K483" s="17"/>
      <c r="L483" s="9"/>
      <c r="M483" s="12"/>
      <c r="P483" s="9"/>
      <c r="V483" s="13"/>
      <c r="W483" s="9"/>
      <c r="X483" s="9"/>
      <c r="Z483" s="9"/>
      <c r="AA483" s="9"/>
    </row>
    <row r="484" spans="7:27" ht="12.75" x14ac:dyDescent="0.2">
      <c r="G484" s="4"/>
      <c r="H484" s="12"/>
      <c r="I484" s="13"/>
      <c r="K484" s="17"/>
      <c r="L484" s="9"/>
      <c r="M484" s="12"/>
      <c r="P484" s="9"/>
      <c r="V484" s="13"/>
      <c r="W484" s="9"/>
      <c r="X484" s="9"/>
      <c r="Z484" s="9"/>
      <c r="AA484" s="9"/>
    </row>
    <row r="485" spans="7:27" ht="12.75" x14ac:dyDescent="0.2">
      <c r="G485" s="4"/>
      <c r="H485" s="12"/>
      <c r="I485" s="13"/>
      <c r="K485" s="17"/>
      <c r="L485" s="9"/>
      <c r="M485" s="12"/>
      <c r="P485" s="9"/>
      <c r="V485" s="13"/>
      <c r="W485" s="9"/>
      <c r="X485" s="9"/>
      <c r="Z485" s="9"/>
      <c r="AA485" s="9"/>
    </row>
    <row r="486" spans="7:27" ht="12.75" x14ac:dyDescent="0.2">
      <c r="G486" s="4"/>
      <c r="H486" s="12"/>
      <c r="I486" s="13"/>
      <c r="K486" s="17"/>
      <c r="L486" s="9"/>
      <c r="M486" s="12"/>
      <c r="P486" s="9"/>
      <c r="V486" s="13"/>
      <c r="W486" s="9"/>
      <c r="X486" s="9"/>
      <c r="Z486" s="9"/>
      <c r="AA486" s="9"/>
    </row>
    <row r="487" spans="7:27" ht="12.75" x14ac:dyDescent="0.2">
      <c r="G487" s="4"/>
      <c r="H487" s="12"/>
      <c r="I487" s="13"/>
      <c r="K487" s="17"/>
      <c r="L487" s="9"/>
      <c r="M487" s="12"/>
      <c r="P487" s="9"/>
      <c r="V487" s="13"/>
      <c r="W487" s="9"/>
      <c r="X487" s="9"/>
      <c r="Z487" s="9"/>
      <c r="AA487" s="9"/>
    </row>
    <row r="488" spans="7:27" ht="12.75" x14ac:dyDescent="0.2">
      <c r="G488" s="4"/>
      <c r="H488" s="12"/>
      <c r="I488" s="13"/>
      <c r="K488" s="17"/>
      <c r="L488" s="9"/>
      <c r="M488" s="12"/>
      <c r="P488" s="9"/>
      <c r="V488" s="13"/>
      <c r="W488" s="9"/>
      <c r="X488" s="9"/>
      <c r="Z488" s="9"/>
      <c r="AA488" s="9"/>
    </row>
    <row r="489" spans="7:27" ht="12.75" x14ac:dyDescent="0.2">
      <c r="G489" s="4"/>
      <c r="H489" s="12"/>
      <c r="I489" s="13"/>
      <c r="K489" s="17"/>
      <c r="L489" s="9"/>
      <c r="M489" s="12"/>
      <c r="P489" s="9"/>
      <c r="V489" s="13"/>
      <c r="W489" s="9"/>
      <c r="X489" s="9"/>
      <c r="Z489" s="9"/>
      <c r="AA489" s="9"/>
    </row>
    <row r="490" spans="7:27" ht="12.75" x14ac:dyDescent="0.2">
      <c r="G490" s="4"/>
      <c r="H490" s="12"/>
      <c r="I490" s="13"/>
      <c r="K490" s="17"/>
      <c r="L490" s="9"/>
      <c r="M490" s="12"/>
      <c r="P490" s="9"/>
      <c r="V490" s="13"/>
      <c r="W490" s="9"/>
      <c r="X490" s="9"/>
      <c r="Z490" s="9"/>
      <c r="AA490" s="9"/>
    </row>
    <row r="491" spans="7:27" ht="12.75" x14ac:dyDescent="0.2">
      <c r="G491" s="4"/>
      <c r="H491" s="12"/>
      <c r="I491" s="13"/>
      <c r="K491" s="17"/>
      <c r="L491" s="9"/>
      <c r="M491" s="12"/>
      <c r="P491" s="9"/>
      <c r="V491" s="13"/>
      <c r="W491" s="9"/>
      <c r="X491" s="9"/>
      <c r="Z491" s="9"/>
      <c r="AA491" s="9"/>
    </row>
    <row r="492" spans="7:27" ht="12.75" x14ac:dyDescent="0.2">
      <c r="G492" s="4"/>
      <c r="H492" s="12"/>
      <c r="I492" s="13"/>
      <c r="K492" s="17"/>
      <c r="L492" s="9"/>
      <c r="M492" s="12"/>
      <c r="P492" s="9"/>
      <c r="V492" s="13"/>
      <c r="W492" s="9"/>
      <c r="X492" s="9"/>
      <c r="Z492" s="9"/>
      <c r="AA492" s="9"/>
    </row>
    <row r="493" spans="7:27" ht="12.75" x14ac:dyDescent="0.2">
      <c r="G493" s="4"/>
      <c r="H493" s="12"/>
      <c r="I493" s="13"/>
      <c r="K493" s="17"/>
      <c r="L493" s="9"/>
      <c r="M493" s="12"/>
      <c r="P493" s="9"/>
      <c r="V493" s="13"/>
      <c r="W493" s="9"/>
      <c r="X493" s="9"/>
      <c r="Z493" s="9"/>
      <c r="AA493" s="9"/>
    </row>
    <row r="494" spans="7:27" ht="12.75" x14ac:dyDescent="0.2">
      <c r="G494" s="4"/>
      <c r="H494" s="12"/>
      <c r="I494" s="13"/>
      <c r="K494" s="17"/>
      <c r="L494" s="9"/>
      <c r="M494" s="12"/>
      <c r="P494" s="9"/>
      <c r="V494" s="13"/>
      <c r="W494" s="9"/>
      <c r="X494" s="9"/>
      <c r="Z494" s="9"/>
      <c r="AA494" s="9"/>
    </row>
    <row r="495" spans="7:27" ht="12.75" x14ac:dyDescent="0.2">
      <c r="G495" s="4"/>
      <c r="H495" s="12"/>
      <c r="I495" s="13"/>
      <c r="K495" s="17"/>
      <c r="L495" s="9"/>
      <c r="M495" s="12"/>
      <c r="P495" s="9"/>
      <c r="V495" s="13"/>
      <c r="W495" s="9"/>
      <c r="X495" s="9"/>
      <c r="Z495" s="9"/>
      <c r="AA495" s="9"/>
    </row>
    <row r="496" spans="7:27" ht="12.75" x14ac:dyDescent="0.2">
      <c r="G496" s="4"/>
      <c r="H496" s="12"/>
      <c r="I496" s="13"/>
      <c r="K496" s="17"/>
      <c r="L496" s="9"/>
      <c r="M496" s="12"/>
      <c r="P496" s="9"/>
      <c r="V496" s="13"/>
      <c r="W496" s="9"/>
      <c r="X496" s="9"/>
      <c r="Z496" s="9"/>
      <c r="AA496" s="9"/>
    </row>
    <row r="497" spans="7:27" ht="12.75" x14ac:dyDescent="0.2">
      <c r="G497" s="4"/>
      <c r="H497" s="12"/>
      <c r="I497" s="13"/>
      <c r="K497" s="17"/>
      <c r="L497" s="9"/>
      <c r="M497" s="12"/>
      <c r="P497" s="9"/>
      <c r="V497" s="13"/>
      <c r="W497" s="9"/>
      <c r="X497" s="9"/>
      <c r="Z497" s="9"/>
      <c r="AA497" s="9"/>
    </row>
    <row r="498" spans="7:27" ht="12.75" x14ac:dyDescent="0.2">
      <c r="G498" s="4"/>
      <c r="H498" s="12"/>
      <c r="I498" s="13"/>
      <c r="K498" s="17"/>
      <c r="L498" s="9"/>
      <c r="M498" s="12"/>
      <c r="P498" s="9"/>
      <c r="V498" s="13"/>
      <c r="W498" s="9"/>
      <c r="X498" s="9"/>
      <c r="Z498" s="9"/>
      <c r="AA498" s="9"/>
    </row>
    <row r="499" spans="7:27" ht="12.75" x14ac:dyDescent="0.2">
      <c r="G499" s="4"/>
      <c r="H499" s="12"/>
      <c r="I499" s="13"/>
      <c r="K499" s="17"/>
      <c r="L499" s="9"/>
      <c r="M499" s="12"/>
      <c r="P499" s="9"/>
      <c r="V499" s="13"/>
      <c r="W499" s="9"/>
      <c r="X499" s="9"/>
      <c r="Z499" s="9"/>
      <c r="AA499" s="9"/>
    </row>
    <row r="500" spans="7:27" ht="12.75" x14ac:dyDescent="0.2">
      <c r="G500" s="4"/>
      <c r="H500" s="12"/>
      <c r="I500" s="13"/>
      <c r="K500" s="17"/>
      <c r="L500" s="9"/>
      <c r="M500" s="12"/>
      <c r="P500" s="9"/>
      <c r="V500" s="13"/>
      <c r="W500" s="9"/>
      <c r="X500" s="9"/>
      <c r="Z500" s="9"/>
      <c r="AA500" s="9"/>
    </row>
    <row r="501" spans="7:27" ht="12.75" x14ac:dyDescent="0.2">
      <c r="G501" s="4"/>
      <c r="H501" s="12"/>
      <c r="I501" s="13"/>
      <c r="K501" s="17"/>
      <c r="L501" s="9"/>
      <c r="M501" s="12"/>
      <c r="P501" s="9"/>
      <c r="V501" s="13"/>
      <c r="W501" s="9"/>
      <c r="X501" s="9"/>
      <c r="Z501" s="9"/>
      <c r="AA501" s="9"/>
    </row>
    <row r="502" spans="7:27" ht="12.75" x14ac:dyDescent="0.2">
      <c r="G502" s="4"/>
      <c r="H502" s="12"/>
      <c r="I502" s="13"/>
      <c r="K502" s="17"/>
      <c r="L502" s="9"/>
      <c r="M502" s="12"/>
      <c r="P502" s="9"/>
      <c r="V502" s="13"/>
      <c r="W502" s="9"/>
      <c r="X502" s="9"/>
      <c r="Z502" s="9"/>
      <c r="AA502" s="9"/>
    </row>
    <row r="503" spans="7:27" ht="12.75" x14ac:dyDescent="0.2">
      <c r="G503" s="4"/>
      <c r="H503" s="12"/>
      <c r="I503" s="13"/>
      <c r="K503" s="17"/>
      <c r="L503" s="9"/>
      <c r="M503" s="12"/>
      <c r="P503" s="9"/>
      <c r="V503" s="13"/>
      <c r="W503" s="9"/>
      <c r="X503" s="9"/>
      <c r="Z503" s="9"/>
      <c r="AA503" s="9"/>
    </row>
    <row r="504" spans="7:27" ht="12.75" x14ac:dyDescent="0.2">
      <c r="G504" s="4"/>
      <c r="H504" s="12"/>
      <c r="I504" s="13"/>
      <c r="K504" s="17"/>
      <c r="L504" s="9"/>
      <c r="M504" s="12"/>
      <c r="P504" s="9"/>
      <c r="V504" s="13"/>
      <c r="W504" s="9"/>
      <c r="X504" s="9"/>
      <c r="Z504" s="9"/>
      <c r="AA504" s="9"/>
    </row>
    <row r="505" spans="7:27" ht="12.75" x14ac:dyDescent="0.2">
      <c r="G505" s="4"/>
      <c r="H505" s="12"/>
      <c r="I505" s="13"/>
      <c r="K505" s="17"/>
      <c r="L505" s="9"/>
      <c r="M505" s="12"/>
      <c r="P505" s="9"/>
      <c r="V505" s="13"/>
      <c r="W505" s="9"/>
      <c r="X505" s="9"/>
      <c r="Z505" s="9"/>
      <c r="AA505" s="9"/>
    </row>
    <row r="506" spans="7:27" ht="12.75" x14ac:dyDescent="0.2">
      <c r="G506" s="4"/>
      <c r="H506" s="12"/>
      <c r="I506" s="13"/>
      <c r="K506" s="17"/>
      <c r="L506" s="9"/>
      <c r="M506" s="12"/>
      <c r="P506" s="9"/>
      <c r="V506" s="13"/>
      <c r="W506" s="9"/>
      <c r="X506" s="9"/>
      <c r="Z506" s="9"/>
      <c r="AA506" s="9"/>
    </row>
    <row r="507" spans="7:27" ht="12.75" x14ac:dyDescent="0.2">
      <c r="G507" s="4"/>
      <c r="H507" s="12"/>
      <c r="I507" s="13"/>
      <c r="K507" s="17"/>
      <c r="L507" s="9"/>
      <c r="M507" s="12"/>
      <c r="P507" s="9"/>
      <c r="V507" s="13"/>
      <c r="W507" s="9"/>
      <c r="X507" s="9"/>
      <c r="Z507" s="9"/>
      <c r="AA507" s="9"/>
    </row>
    <row r="508" spans="7:27" ht="12.75" x14ac:dyDescent="0.2">
      <c r="G508" s="4"/>
      <c r="H508" s="12"/>
      <c r="I508" s="13"/>
      <c r="K508" s="17"/>
      <c r="L508" s="9"/>
      <c r="M508" s="12"/>
      <c r="P508" s="9"/>
      <c r="V508" s="13"/>
      <c r="W508" s="9"/>
      <c r="X508" s="9"/>
      <c r="Z508" s="9"/>
      <c r="AA508" s="9"/>
    </row>
    <row r="509" spans="7:27" ht="12.75" x14ac:dyDescent="0.2">
      <c r="G509" s="4"/>
      <c r="H509" s="12"/>
      <c r="I509" s="13"/>
      <c r="K509" s="17"/>
      <c r="L509" s="9"/>
      <c r="M509" s="12"/>
      <c r="P509" s="9"/>
      <c r="V509" s="13"/>
      <c r="W509" s="9"/>
      <c r="X509" s="9"/>
      <c r="Z509" s="9"/>
      <c r="AA509" s="9"/>
    </row>
    <row r="510" spans="7:27" ht="12.75" x14ac:dyDescent="0.2">
      <c r="G510" s="4"/>
      <c r="H510" s="12"/>
      <c r="I510" s="13"/>
      <c r="K510" s="17"/>
      <c r="L510" s="9"/>
      <c r="M510" s="12"/>
      <c r="P510" s="9"/>
      <c r="V510" s="13"/>
      <c r="W510" s="9"/>
      <c r="X510" s="9"/>
      <c r="Z510" s="9"/>
      <c r="AA510" s="9"/>
    </row>
    <row r="511" spans="7:27" ht="12.75" x14ac:dyDescent="0.2">
      <c r="G511" s="4"/>
      <c r="H511" s="12"/>
      <c r="I511" s="13"/>
      <c r="K511" s="17"/>
      <c r="L511" s="9"/>
      <c r="M511" s="12"/>
      <c r="P511" s="9"/>
      <c r="V511" s="13"/>
      <c r="W511" s="9"/>
      <c r="X511" s="9"/>
      <c r="Z511" s="9"/>
      <c r="AA511" s="9"/>
    </row>
    <row r="512" spans="7:27" ht="12.75" x14ac:dyDescent="0.2">
      <c r="G512" s="4"/>
      <c r="H512" s="12"/>
      <c r="I512" s="13"/>
      <c r="K512" s="17"/>
      <c r="L512" s="9"/>
      <c r="M512" s="12"/>
      <c r="P512" s="9"/>
      <c r="V512" s="13"/>
      <c r="W512" s="9"/>
      <c r="X512" s="9"/>
      <c r="Z512" s="9"/>
      <c r="AA512" s="9"/>
    </row>
    <row r="513" spans="7:27" ht="12.75" x14ac:dyDescent="0.2">
      <c r="G513" s="4"/>
      <c r="H513" s="12"/>
      <c r="I513" s="13"/>
      <c r="K513" s="17"/>
      <c r="L513" s="9"/>
      <c r="M513" s="12"/>
      <c r="P513" s="9"/>
      <c r="V513" s="13"/>
      <c r="W513" s="9"/>
      <c r="X513" s="9"/>
      <c r="Z513" s="9"/>
      <c r="AA513" s="9"/>
    </row>
    <row r="514" spans="7:27" ht="12.75" x14ac:dyDescent="0.2">
      <c r="G514" s="4"/>
      <c r="H514" s="12"/>
      <c r="I514" s="13"/>
      <c r="K514" s="17"/>
      <c r="L514" s="9"/>
      <c r="M514" s="12"/>
      <c r="P514" s="9"/>
      <c r="V514" s="13"/>
      <c r="W514" s="9"/>
      <c r="X514" s="9"/>
      <c r="Z514" s="9"/>
      <c r="AA514" s="9"/>
    </row>
    <row r="515" spans="7:27" ht="12.75" x14ac:dyDescent="0.2">
      <c r="G515" s="4"/>
      <c r="H515" s="12"/>
      <c r="I515" s="13"/>
      <c r="K515" s="17"/>
      <c r="L515" s="9"/>
      <c r="M515" s="12"/>
      <c r="P515" s="9"/>
      <c r="V515" s="13"/>
      <c r="W515" s="9"/>
      <c r="X515" s="9"/>
      <c r="Z515" s="9"/>
      <c r="AA515" s="9"/>
    </row>
    <row r="516" spans="7:27" ht="12.75" x14ac:dyDescent="0.2">
      <c r="G516" s="4"/>
      <c r="H516" s="12"/>
      <c r="I516" s="13"/>
      <c r="K516" s="17"/>
      <c r="L516" s="9"/>
      <c r="M516" s="12"/>
      <c r="P516" s="9"/>
      <c r="V516" s="13"/>
      <c r="W516" s="9"/>
      <c r="X516" s="9"/>
      <c r="Z516" s="9"/>
      <c r="AA516" s="9"/>
    </row>
    <row r="517" spans="7:27" ht="12.75" x14ac:dyDescent="0.2">
      <c r="G517" s="4"/>
      <c r="H517" s="12"/>
      <c r="I517" s="13"/>
      <c r="K517" s="17"/>
      <c r="L517" s="9"/>
      <c r="M517" s="12"/>
      <c r="P517" s="9"/>
      <c r="V517" s="13"/>
      <c r="W517" s="9"/>
      <c r="X517" s="9"/>
      <c r="Z517" s="9"/>
      <c r="AA517" s="9"/>
    </row>
    <row r="518" spans="7:27" ht="12.75" x14ac:dyDescent="0.2">
      <c r="G518" s="4"/>
      <c r="H518" s="12"/>
      <c r="I518" s="13"/>
      <c r="K518" s="17"/>
      <c r="L518" s="9"/>
      <c r="M518" s="12"/>
      <c r="P518" s="9"/>
      <c r="V518" s="13"/>
      <c r="W518" s="9"/>
      <c r="X518" s="9"/>
      <c r="Z518" s="9"/>
      <c r="AA518" s="9"/>
    </row>
    <row r="519" spans="7:27" ht="12.75" x14ac:dyDescent="0.2">
      <c r="G519" s="4"/>
      <c r="H519" s="12"/>
      <c r="I519" s="13"/>
      <c r="K519" s="17"/>
      <c r="L519" s="9"/>
      <c r="M519" s="12"/>
      <c r="P519" s="9"/>
      <c r="V519" s="13"/>
      <c r="W519" s="9"/>
      <c r="X519" s="9"/>
      <c r="Z519" s="9"/>
      <c r="AA519" s="9"/>
    </row>
    <row r="520" spans="7:27" ht="12.75" x14ac:dyDescent="0.2">
      <c r="G520" s="4"/>
      <c r="H520" s="12"/>
      <c r="I520" s="13"/>
      <c r="K520" s="17"/>
      <c r="L520" s="9"/>
      <c r="M520" s="12"/>
      <c r="P520" s="9"/>
      <c r="V520" s="13"/>
      <c r="W520" s="9"/>
      <c r="X520" s="9"/>
      <c r="Z520" s="9"/>
      <c r="AA520" s="9"/>
    </row>
    <row r="521" spans="7:27" ht="12.75" x14ac:dyDescent="0.2">
      <c r="G521" s="4"/>
      <c r="H521" s="12"/>
      <c r="I521" s="13"/>
      <c r="K521" s="17"/>
      <c r="L521" s="9"/>
      <c r="M521" s="12"/>
      <c r="P521" s="9"/>
      <c r="V521" s="13"/>
      <c r="W521" s="9"/>
      <c r="X521" s="9"/>
      <c r="Z521" s="9"/>
      <c r="AA521" s="9"/>
    </row>
    <row r="522" spans="7:27" ht="12.75" x14ac:dyDescent="0.2">
      <c r="G522" s="4"/>
      <c r="H522" s="12"/>
      <c r="I522" s="13"/>
      <c r="K522" s="17"/>
      <c r="L522" s="9"/>
      <c r="M522" s="12"/>
      <c r="P522" s="9"/>
      <c r="V522" s="13"/>
      <c r="W522" s="9"/>
      <c r="X522" s="9"/>
      <c r="Z522" s="9"/>
      <c r="AA522" s="9"/>
    </row>
    <row r="523" spans="7:27" ht="12.75" x14ac:dyDescent="0.2">
      <c r="G523" s="4"/>
      <c r="H523" s="12"/>
      <c r="I523" s="13"/>
      <c r="K523" s="17"/>
      <c r="L523" s="9"/>
      <c r="M523" s="12"/>
      <c r="P523" s="9"/>
      <c r="V523" s="13"/>
      <c r="W523" s="9"/>
      <c r="X523" s="9"/>
      <c r="Z523" s="9"/>
      <c r="AA523" s="9"/>
    </row>
    <row r="524" spans="7:27" ht="12.75" x14ac:dyDescent="0.2">
      <c r="G524" s="4"/>
      <c r="H524" s="12"/>
      <c r="I524" s="13"/>
      <c r="K524" s="17"/>
      <c r="L524" s="9"/>
      <c r="M524" s="12"/>
      <c r="P524" s="9"/>
      <c r="V524" s="13"/>
      <c r="W524" s="9"/>
      <c r="X524" s="9"/>
      <c r="Z524" s="9"/>
      <c r="AA524" s="9"/>
    </row>
    <row r="525" spans="7:27" ht="12.75" x14ac:dyDescent="0.2">
      <c r="G525" s="4"/>
      <c r="H525" s="12"/>
      <c r="I525" s="13"/>
      <c r="K525" s="17"/>
      <c r="L525" s="9"/>
      <c r="M525" s="12"/>
      <c r="P525" s="9"/>
      <c r="V525" s="13"/>
      <c r="W525" s="9"/>
      <c r="X525" s="9"/>
      <c r="Z525" s="9"/>
      <c r="AA525" s="9"/>
    </row>
    <row r="526" spans="7:27" ht="12.75" x14ac:dyDescent="0.2">
      <c r="G526" s="4"/>
      <c r="H526" s="12"/>
      <c r="I526" s="13"/>
      <c r="K526" s="17"/>
      <c r="L526" s="9"/>
      <c r="M526" s="12"/>
      <c r="P526" s="9"/>
      <c r="V526" s="13"/>
      <c r="W526" s="9"/>
      <c r="X526" s="9"/>
      <c r="Z526" s="9"/>
      <c r="AA526" s="9"/>
    </row>
    <row r="527" spans="7:27" ht="12.75" x14ac:dyDescent="0.2">
      <c r="G527" s="4"/>
      <c r="H527" s="12"/>
      <c r="I527" s="13"/>
      <c r="K527" s="17"/>
      <c r="L527" s="9"/>
      <c r="M527" s="12"/>
      <c r="P527" s="9"/>
      <c r="V527" s="13"/>
      <c r="W527" s="9"/>
      <c r="X527" s="9"/>
      <c r="Z527" s="9"/>
      <c r="AA527" s="9"/>
    </row>
    <row r="528" spans="7:27" ht="12.75" x14ac:dyDescent="0.2">
      <c r="G528" s="4"/>
      <c r="H528" s="12"/>
      <c r="I528" s="13"/>
      <c r="K528" s="17"/>
      <c r="L528" s="9"/>
      <c r="M528" s="12"/>
      <c r="P528" s="9"/>
      <c r="V528" s="13"/>
      <c r="W528" s="9"/>
      <c r="X528" s="9"/>
      <c r="Z528" s="9"/>
      <c r="AA528" s="9"/>
    </row>
    <row r="529" spans="7:27" ht="12.75" x14ac:dyDescent="0.2">
      <c r="G529" s="4"/>
      <c r="H529" s="12"/>
      <c r="I529" s="13"/>
      <c r="K529" s="17"/>
      <c r="L529" s="9"/>
      <c r="M529" s="12"/>
      <c r="P529" s="9"/>
      <c r="V529" s="13"/>
      <c r="W529" s="9"/>
      <c r="X529" s="9"/>
      <c r="Z529" s="9"/>
      <c r="AA529" s="9"/>
    </row>
    <row r="530" spans="7:27" ht="12.75" x14ac:dyDescent="0.2">
      <c r="G530" s="4"/>
      <c r="H530" s="12"/>
      <c r="I530" s="13"/>
      <c r="K530" s="17"/>
      <c r="L530" s="9"/>
      <c r="M530" s="12"/>
      <c r="P530" s="9"/>
      <c r="V530" s="13"/>
      <c r="W530" s="9"/>
      <c r="X530" s="9"/>
      <c r="Z530" s="9"/>
      <c r="AA530" s="9"/>
    </row>
    <row r="531" spans="7:27" ht="12.75" x14ac:dyDescent="0.2">
      <c r="G531" s="4"/>
      <c r="H531" s="12"/>
      <c r="I531" s="13"/>
      <c r="K531" s="17"/>
      <c r="L531" s="9"/>
      <c r="M531" s="12"/>
      <c r="P531" s="9"/>
      <c r="V531" s="13"/>
      <c r="W531" s="9"/>
      <c r="X531" s="9"/>
      <c r="Z531" s="9"/>
      <c r="AA531" s="9"/>
    </row>
    <row r="532" spans="7:27" ht="12.75" x14ac:dyDescent="0.2">
      <c r="G532" s="4"/>
      <c r="H532" s="12"/>
      <c r="I532" s="13"/>
      <c r="K532" s="17"/>
      <c r="L532" s="9"/>
      <c r="M532" s="12"/>
      <c r="P532" s="9"/>
      <c r="V532" s="13"/>
      <c r="W532" s="9"/>
      <c r="X532" s="9"/>
      <c r="Z532" s="9"/>
      <c r="AA532" s="9"/>
    </row>
    <row r="533" spans="7:27" ht="12.75" x14ac:dyDescent="0.2">
      <c r="G533" s="4"/>
      <c r="H533" s="12"/>
      <c r="I533" s="13"/>
      <c r="K533" s="17"/>
      <c r="L533" s="9"/>
      <c r="M533" s="12"/>
      <c r="P533" s="9"/>
      <c r="V533" s="13"/>
      <c r="W533" s="9"/>
      <c r="X533" s="9"/>
      <c r="Z533" s="9"/>
      <c r="AA533" s="9"/>
    </row>
    <row r="534" spans="7:27" ht="12.75" x14ac:dyDescent="0.2">
      <c r="G534" s="4"/>
      <c r="H534" s="12"/>
      <c r="I534" s="13"/>
      <c r="K534" s="17"/>
      <c r="L534" s="9"/>
      <c r="M534" s="12"/>
      <c r="P534" s="9"/>
      <c r="V534" s="13"/>
      <c r="W534" s="9"/>
      <c r="X534" s="9"/>
      <c r="Z534" s="9"/>
      <c r="AA534" s="9"/>
    </row>
    <row r="535" spans="7:27" ht="12.75" x14ac:dyDescent="0.2">
      <c r="G535" s="4"/>
      <c r="H535" s="12"/>
      <c r="I535" s="13"/>
      <c r="K535" s="17"/>
      <c r="L535" s="9"/>
      <c r="M535" s="12"/>
      <c r="P535" s="9"/>
      <c r="V535" s="13"/>
      <c r="W535" s="9"/>
      <c r="X535" s="9"/>
      <c r="Z535" s="9"/>
      <c r="AA535" s="9"/>
    </row>
    <row r="536" spans="7:27" ht="12.75" x14ac:dyDescent="0.2">
      <c r="G536" s="4"/>
      <c r="H536" s="12"/>
      <c r="I536" s="13"/>
      <c r="K536" s="17"/>
      <c r="L536" s="9"/>
      <c r="M536" s="12"/>
      <c r="P536" s="9"/>
      <c r="V536" s="13"/>
      <c r="W536" s="9"/>
      <c r="X536" s="9"/>
      <c r="Z536" s="9"/>
      <c r="AA536" s="9"/>
    </row>
    <row r="537" spans="7:27" ht="12.75" x14ac:dyDescent="0.2">
      <c r="G537" s="4"/>
      <c r="H537" s="12"/>
      <c r="I537" s="13"/>
      <c r="K537" s="17"/>
      <c r="L537" s="9"/>
      <c r="M537" s="12"/>
      <c r="P537" s="9"/>
      <c r="V537" s="13"/>
      <c r="W537" s="9"/>
      <c r="X537" s="9"/>
      <c r="Z537" s="9"/>
      <c r="AA537" s="9"/>
    </row>
    <row r="538" spans="7:27" ht="12.75" x14ac:dyDescent="0.2">
      <c r="G538" s="4"/>
      <c r="H538" s="12"/>
      <c r="I538" s="13"/>
      <c r="K538" s="17"/>
      <c r="L538" s="9"/>
      <c r="M538" s="12"/>
      <c r="P538" s="9"/>
      <c r="V538" s="13"/>
      <c r="W538" s="9"/>
      <c r="X538" s="9"/>
      <c r="Z538" s="9"/>
      <c r="AA538" s="9"/>
    </row>
    <row r="539" spans="7:27" ht="12.75" x14ac:dyDescent="0.2">
      <c r="G539" s="4"/>
      <c r="H539" s="12"/>
      <c r="I539" s="13"/>
      <c r="K539" s="17"/>
      <c r="L539" s="9"/>
      <c r="M539" s="12"/>
      <c r="P539" s="9"/>
      <c r="V539" s="13"/>
      <c r="W539" s="9"/>
      <c r="X539" s="9"/>
      <c r="Z539" s="9"/>
      <c r="AA539" s="9"/>
    </row>
    <row r="540" spans="7:27" ht="12.75" x14ac:dyDescent="0.2">
      <c r="G540" s="4"/>
      <c r="H540" s="12"/>
      <c r="I540" s="13"/>
      <c r="K540" s="17"/>
      <c r="L540" s="9"/>
      <c r="M540" s="12"/>
      <c r="P540" s="9"/>
      <c r="V540" s="13"/>
      <c r="W540" s="9"/>
      <c r="X540" s="9"/>
      <c r="Z540" s="9"/>
      <c r="AA540" s="9"/>
    </row>
    <row r="541" spans="7:27" ht="12.75" x14ac:dyDescent="0.2">
      <c r="G541" s="4"/>
      <c r="H541" s="12"/>
      <c r="I541" s="13"/>
      <c r="K541" s="17"/>
      <c r="L541" s="9"/>
      <c r="M541" s="12"/>
      <c r="P541" s="9"/>
      <c r="V541" s="13"/>
      <c r="W541" s="9"/>
      <c r="X541" s="9"/>
      <c r="Z541" s="9"/>
      <c r="AA541" s="9"/>
    </row>
    <row r="542" spans="7:27" ht="12.75" x14ac:dyDescent="0.2">
      <c r="G542" s="4"/>
      <c r="H542" s="12"/>
      <c r="I542" s="13"/>
      <c r="K542" s="17"/>
      <c r="L542" s="9"/>
      <c r="M542" s="12"/>
      <c r="P542" s="9"/>
      <c r="V542" s="13"/>
      <c r="W542" s="9"/>
      <c r="X542" s="9"/>
      <c r="Z542" s="9"/>
      <c r="AA542" s="9"/>
    </row>
    <row r="543" spans="7:27" ht="12.75" x14ac:dyDescent="0.2">
      <c r="G543" s="4"/>
      <c r="H543" s="12"/>
      <c r="I543" s="13"/>
      <c r="K543" s="17"/>
      <c r="L543" s="9"/>
      <c r="M543" s="12"/>
      <c r="P543" s="9"/>
      <c r="V543" s="13"/>
      <c r="W543" s="9"/>
      <c r="X543" s="9"/>
      <c r="Z543" s="9"/>
      <c r="AA543" s="9"/>
    </row>
    <row r="544" spans="7:27" ht="12.75" x14ac:dyDescent="0.2">
      <c r="G544" s="4"/>
      <c r="H544" s="12"/>
      <c r="I544" s="13"/>
      <c r="K544" s="17"/>
      <c r="L544" s="9"/>
      <c r="M544" s="12"/>
      <c r="P544" s="9"/>
      <c r="V544" s="13"/>
      <c r="W544" s="9"/>
      <c r="X544" s="9"/>
      <c r="Z544" s="9"/>
      <c r="AA544" s="9"/>
    </row>
    <row r="545" spans="7:27" ht="12.75" x14ac:dyDescent="0.2">
      <c r="G545" s="4"/>
      <c r="H545" s="12"/>
      <c r="I545" s="13"/>
      <c r="K545" s="17"/>
      <c r="L545" s="9"/>
      <c r="M545" s="12"/>
      <c r="P545" s="9"/>
      <c r="V545" s="13"/>
      <c r="W545" s="9"/>
      <c r="X545" s="9"/>
      <c r="Z545" s="9"/>
      <c r="AA545" s="9"/>
    </row>
    <row r="546" spans="7:27" ht="12.75" x14ac:dyDescent="0.2">
      <c r="G546" s="4"/>
      <c r="H546" s="12"/>
      <c r="I546" s="13"/>
      <c r="K546" s="17"/>
      <c r="L546" s="9"/>
      <c r="M546" s="12"/>
      <c r="P546" s="9"/>
      <c r="V546" s="13"/>
      <c r="W546" s="9"/>
      <c r="X546" s="9"/>
      <c r="Z546" s="9"/>
      <c r="AA546" s="9"/>
    </row>
    <row r="547" spans="7:27" ht="12.75" x14ac:dyDescent="0.2">
      <c r="G547" s="4"/>
      <c r="H547" s="12"/>
      <c r="I547" s="13"/>
      <c r="K547" s="17"/>
      <c r="L547" s="9"/>
      <c r="M547" s="12"/>
      <c r="P547" s="9"/>
      <c r="V547" s="13"/>
      <c r="W547" s="9"/>
      <c r="X547" s="9"/>
      <c r="Z547" s="9"/>
      <c r="AA547" s="9"/>
    </row>
    <row r="548" spans="7:27" ht="12.75" x14ac:dyDescent="0.2">
      <c r="G548" s="4"/>
      <c r="H548" s="12"/>
      <c r="I548" s="13"/>
      <c r="K548" s="17"/>
      <c r="L548" s="9"/>
      <c r="M548" s="12"/>
      <c r="P548" s="9"/>
      <c r="V548" s="13"/>
      <c r="W548" s="9"/>
      <c r="X548" s="9"/>
      <c r="Z548" s="9"/>
      <c r="AA548" s="9"/>
    </row>
    <row r="549" spans="7:27" ht="12.75" x14ac:dyDescent="0.2">
      <c r="G549" s="4"/>
      <c r="H549" s="12"/>
      <c r="I549" s="13"/>
      <c r="K549" s="17"/>
      <c r="L549" s="9"/>
      <c r="M549" s="12"/>
      <c r="P549" s="9"/>
      <c r="V549" s="13"/>
      <c r="W549" s="9"/>
      <c r="X549" s="9"/>
      <c r="Z549" s="9"/>
      <c r="AA549" s="9"/>
    </row>
    <row r="550" spans="7:27" ht="12.75" x14ac:dyDescent="0.2">
      <c r="G550" s="4"/>
      <c r="H550" s="12"/>
      <c r="I550" s="13"/>
      <c r="K550" s="17"/>
      <c r="L550" s="9"/>
      <c r="M550" s="12"/>
      <c r="P550" s="9"/>
      <c r="V550" s="13"/>
      <c r="W550" s="9"/>
      <c r="X550" s="9"/>
      <c r="Z550" s="9"/>
      <c r="AA550" s="9"/>
    </row>
    <row r="551" spans="7:27" ht="12.75" x14ac:dyDescent="0.2">
      <c r="G551" s="4"/>
      <c r="H551" s="12"/>
      <c r="I551" s="13"/>
      <c r="K551" s="17"/>
      <c r="L551" s="9"/>
      <c r="M551" s="12"/>
      <c r="P551" s="9"/>
      <c r="V551" s="13"/>
      <c r="W551" s="9"/>
      <c r="X551" s="9"/>
      <c r="Z551" s="9"/>
      <c r="AA551" s="9"/>
    </row>
    <row r="552" spans="7:27" ht="12.75" x14ac:dyDescent="0.2">
      <c r="G552" s="4"/>
      <c r="H552" s="12"/>
      <c r="I552" s="13"/>
      <c r="K552" s="17"/>
      <c r="L552" s="9"/>
      <c r="M552" s="12"/>
      <c r="P552" s="9"/>
      <c r="V552" s="13"/>
      <c r="W552" s="9"/>
      <c r="X552" s="9"/>
      <c r="Z552" s="9"/>
      <c r="AA552" s="9"/>
    </row>
    <row r="553" spans="7:27" ht="12.75" x14ac:dyDescent="0.2">
      <c r="G553" s="4"/>
      <c r="H553" s="12"/>
      <c r="I553" s="13"/>
      <c r="K553" s="17"/>
      <c r="L553" s="9"/>
      <c r="M553" s="12"/>
      <c r="P553" s="9"/>
      <c r="V553" s="13"/>
      <c r="W553" s="9"/>
      <c r="X553" s="9"/>
      <c r="Z553" s="9"/>
      <c r="AA553" s="9"/>
    </row>
    <row r="554" spans="7:27" ht="12.75" x14ac:dyDescent="0.2">
      <c r="G554" s="4"/>
      <c r="H554" s="12"/>
      <c r="I554" s="13"/>
      <c r="K554" s="17"/>
      <c r="L554" s="9"/>
      <c r="M554" s="12"/>
      <c r="P554" s="9"/>
      <c r="V554" s="13"/>
      <c r="W554" s="9"/>
      <c r="X554" s="9"/>
      <c r="Z554" s="9"/>
      <c r="AA554" s="9"/>
    </row>
    <row r="555" spans="7:27" ht="12.75" x14ac:dyDescent="0.2">
      <c r="G555" s="4"/>
      <c r="H555" s="12"/>
      <c r="I555" s="13"/>
      <c r="K555" s="17"/>
      <c r="L555" s="9"/>
      <c r="M555" s="12"/>
      <c r="P555" s="9"/>
      <c r="V555" s="13"/>
      <c r="W555" s="9"/>
      <c r="X555" s="9"/>
      <c r="Z555" s="9"/>
      <c r="AA555" s="9"/>
    </row>
    <row r="556" spans="7:27" ht="12.75" x14ac:dyDescent="0.2">
      <c r="G556" s="4"/>
      <c r="H556" s="12"/>
      <c r="I556" s="13"/>
      <c r="K556" s="17"/>
      <c r="L556" s="9"/>
      <c r="M556" s="12"/>
      <c r="P556" s="9"/>
      <c r="V556" s="13"/>
      <c r="W556" s="9"/>
      <c r="X556" s="9"/>
      <c r="Z556" s="9"/>
      <c r="AA556" s="9"/>
    </row>
    <row r="557" spans="7:27" ht="12.75" x14ac:dyDescent="0.2">
      <c r="G557" s="4"/>
      <c r="H557" s="12"/>
      <c r="I557" s="13"/>
      <c r="K557" s="17"/>
      <c r="L557" s="9"/>
      <c r="M557" s="12"/>
      <c r="P557" s="9"/>
      <c r="V557" s="13"/>
      <c r="W557" s="9"/>
      <c r="X557" s="9"/>
      <c r="Z557" s="9"/>
      <c r="AA557" s="9"/>
    </row>
    <row r="558" spans="7:27" ht="12.75" x14ac:dyDescent="0.2">
      <c r="G558" s="4"/>
      <c r="H558" s="12"/>
      <c r="I558" s="13"/>
      <c r="K558" s="17"/>
      <c r="L558" s="9"/>
      <c r="M558" s="12"/>
      <c r="P558" s="9"/>
      <c r="V558" s="13"/>
      <c r="W558" s="9"/>
      <c r="X558" s="9"/>
      <c r="Z558" s="9"/>
      <c r="AA558" s="9"/>
    </row>
    <row r="559" spans="7:27" ht="12.75" x14ac:dyDescent="0.2">
      <c r="G559" s="4"/>
      <c r="H559" s="12"/>
      <c r="I559" s="13"/>
      <c r="K559" s="17"/>
      <c r="L559" s="9"/>
      <c r="M559" s="12"/>
      <c r="P559" s="9"/>
      <c r="V559" s="13"/>
      <c r="W559" s="9"/>
      <c r="X559" s="9"/>
      <c r="Z559" s="9"/>
      <c r="AA559" s="9"/>
    </row>
    <row r="560" spans="7:27" ht="12.75" x14ac:dyDescent="0.2">
      <c r="G560" s="4"/>
      <c r="H560" s="12"/>
      <c r="I560" s="13"/>
      <c r="K560" s="17"/>
      <c r="L560" s="9"/>
      <c r="M560" s="12"/>
      <c r="P560" s="9"/>
      <c r="V560" s="13"/>
      <c r="W560" s="9"/>
      <c r="X560" s="9"/>
      <c r="Z560" s="9"/>
      <c r="AA560" s="9"/>
    </row>
    <row r="561" spans="7:27" ht="12.75" x14ac:dyDescent="0.2">
      <c r="G561" s="4"/>
      <c r="H561" s="12"/>
      <c r="I561" s="13"/>
      <c r="K561" s="17"/>
      <c r="L561" s="9"/>
      <c r="M561" s="12"/>
      <c r="P561" s="9"/>
      <c r="V561" s="13"/>
      <c r="W561" s="9"/>
      <c r="X561" s="9"/>
      <c r="Z561" s="9"/>
      <c r="AA561" s="9"/>
    </row>
    <row r="562" spans="7:27" ht="12.75" x14ac:dyDescent="0.2">
      <c r="G562" s="4"/>
      <c r="H562" s="12"/>
      <c r="I562" s="13"/>
      <c r="K562" s="17"/>
      <c r="L562" s="9"/>
      <c r="M562" s="12"/>
      <c r="P562" s="9"/>
      <c r="V562" s="13"/>
      <c r="W562" s="9"/>
      <c r="X562" s="9"/>
      <c r="Z562" s="9"/>
      <c r="AA562" s="9"/>
    </row>
    <row r="563" spans="7:27" ht="12.75" x14ac:dyDescent="0.2">
      <c r="G563" s="4"/>
      <c r="H563" s="12"/>
      <c r="I563" s="13"/>
      <c r="K563" s="17"/>
      <c r="L563" s="9"/>
      <c r="M563" s="12"/>
      <c r="P563" s="9"/>
      <c r="V563" s="13"/>
      <c r="W563" s="9"/>
      <c r="X563" s="9"/>
      <c r="Z563" s="9"/>
      <c r="AA563" s="9"/>
    </row>
    <row r="564" spans="7:27" ht="12.75" x14ac:dyDescent="0.2">
      <c r="G564" s="4"/>
      <c r="H564" s="12"/>
      <c r="I564" s="13"/>
      <c r="K564" s="17"/>
      <c r="L564" s="9"/>
      <c r="M564" s="12"/>
      <c r="P564" s="9"/>
      <c r="V564" s="13"/>
      <c r="W564" s="9"/>
      <c r="X564" s="9"/>
      <c r="Z564" s="9"/>
      <c r="AA564" s="9"/>
    </row>
    <row r="565" spans="7:27" ht="12.75" x14ac:dyDescent="0.2">
      <c r="G565" s="4"/>
      <c r="H565" s="12"/>
      <c r="I565" s="13"/>
      <c r="K565" s="17"/>
      <c r="L565" s="9"/>
      <c r="M565" s="12"/>
      <c r="P565" s="9"/>
      <c r="V565" s="13"/>
      <c r="W565" s="9"/>
      <c r="X565" s="9"/>
      <c r="Z565" s="9"/>
      <c r="AA565" s="9"/>
    </row>
    <row r="566" spans="7:27" ht="12.75" x14ac:dyDescent="0.2">
      <c r="G566" s="4"/>
      <c r="H566" s="12"/>
      <c r="I566" s="13"/>
      <c r="K566" s="17"/>
      <c r="L566" s="9"/>
      <c r="M566" s="12"/>
      <c r="P566" s="9"/>
      <c r="V566" s="13"/>
      <c r="W566" s="9"/>
      <c r="X566" s="9"/>
      <c r="Z566" s="9"/>
      <c r="AA566" s="9"/>
    </row>
    <row r="567" spans="7:27" ht="12.75" x14ac:dyDescent="0.2">
      <c r="G567" s="4"/>
      <c r="H567" s="12"/>
      <c r="I567" s="13"/>
      <c r="K567" s="17"/>
      <c r="L567" s="9"/>
      <c r="M567" s="12"/>
      <c r="P567" s="9"/>
      <c r="V567" s="13"/>
      <c r="W567" s="9"/>
      <c r="X567" s="9"/>
      <c r="Z567" s="9"/>
      <c r="AA567" s="9"/>
    </row>
    <row r="568" spans="7:27" ht="12.75" x14ac:dyDescent="0.2">
      <c r="G568" s="4"/>
      <c r="H568" s="12"/>
      <c r="I568" s="13"/>
      <c r="K568" s="17"/>
      <c r="L568" s="9"/>
      <c r="M568" s="12"/>
      <c r="P568" s="9"/>
      <c r="V568" s="13"/>
      <c r="W568" s="9"/>
      <c r="X568" s="9"/>
      <c r="Z568" s="9"/>
      <c r="AA568" s="9"/>
    </row>
    <row r="569" spans="7:27" ht="12.75" x14ac:dyDescent="0.2">
      <c r="G569" s="4"/>
      <c r="H569" s="12"/>
      <c r="I569" s="13"/>
      <c r="K569" s="17"/>
      <c r="L569" s="9"/>
      <c r="M569" s="12"/>
      <c r="P569" s="9"/>
      <c r="V569" s="13"/>
      <c r="W569" s="9"/>
      <c r="X569" s="9"/>
      <c r="Z569" s="9"/>
      <c r="AA569" s="9"/>
    </row>
    <row r="570" spans="7:27" ht="12.75" x14ac:dyDescent="0.2">
      <c r="G570" s="4"/>
      <c r="H570" s="12"/>
      <c r="I570" s="13"/>
      <c r="K570" s="17"/>
      <c r="L570" s="9"/>
      <c r="M570" s="12"/>
      <c r="P570" s="9"/>
      <c r="V570" s="13"/>
      <c r="W570" s="9"/>
      <c r="X570" s="9"/>
      <c r="Z570" s="9"/>
      <c r="AA570" s="9"/>
    </row>
    <row r="571" spans="7:27" ht="12.75" x14ac:dyDescent="0.2">
      <c r="G571" s="4"/>
      <c r="H571" s="12"/>
      <c r="I571" s="13"/>
      <c r="K571" s="17"/>
      <c r="L571" s="9"/>
      <c r="M571" s="12"/>
      <c r="P571" s="9"/>
      <c r="V571" s="13"/>
      <c r="W571" s="9"/>
      <c r="X571" s="9"/>
      <c r="Z571" s="9"/>
      <c r="AA571" s="9"/>
    </row>
    <row r="572" spans="7:27" ht="12.75" x14ac:dyDescent="0.2">
      <c r="G572" s="4"/>
      <c r="H572" s="12"/>
      <c r="I572" s="13"/>
      <c r="K572" s="17"/>
      <c r="L572" s="9"/>
      <c r="M572" s="12"/>
      <c r="P572" s="9"/>
      <c r="V572" s="13"/>
      <c r="W572" s="9"/>
      <c r="X572" s="9"/>
      <c r="Z572" s="9"/>
      <c r="AA572" s="9"/>
    </row>
    <row r="573" spans="7:27" ht="12.75" x14ac:dyDescent="0.2">
      <c r="G573" s="4"/>
      <c r="H573" s="12"/>
      <c r="I573" s="13"/>
      <c r="K573" s="17"/>
      <c r="L573" s="9"/>
      <c r="M573" s="12"/>
      <c r="P573" s="9"/>
      <c r="V573" s="13"/>
      <c r="W573" s="9"/>
      <c r="X573" s="9"/>
      <c r="Z573" s="9"/>
      <c r="AA573" s="9"/>
    </row>
    <row r="574" spans="7:27" ht="12.75" x14ac:dyDescent="0.2">
      <c r="G574" s="4"/>
      <c r="H574" s="12"/>
      <c r="I574" s="13"/>
      <c r="K574" s="17"/>
      <c r="L574" s="9"/>
      <c r="M574" s="12"/>
      <c r="P574" s="9"/>
      <c r="V574" s="13"/>
      <c r="W574" s="9"/>
      <c r="X574" s="9"/>
      <c r="Z574" s="9"/>
      <c r="AA574" s="9"/>
    </row>
    <row r="575" spans="7:27" ht="12.75" x14ac:dyDescent="0.2">
      <c r="G575" s="4"/>
      <c r="H575" s="12"/>
      <c r="I575" s="13"/>
      <c r="K575" s="17"/>
      <c r="L575" s="9"/>
      <c r="M575" s="12"/>
      <c r="P575" s="9"/>
      <c r="V575" s="13"/>
      <c r="W575" s="9"/>
      <c r="X575" s="9"/>
      <c r="Z575" s="9"/>
      <c r="AA575" s="9"/>
    </row>
    <row r="576" spans="7:27" ht="12.75" x14ac:dyDescent="0.2">
      <c r="G576" s="4"/>
      <c r="H576" s="12"/>
      <c r="I576" s="13"/>
      <c r="K576" s="17"/>
      <c r="L576" s="9"/>
      <c r="M576" s="12"/>
      <c r="P576" s="9"/>
      <c r="V576" s="13"/>
      <c r="W576" s="9"/>
      <c r="X576" s="9"/>
      <c r="Z576" s="9"/>
      <c r="AA576" s="9"/>
    </row>
    <row r="577" spans="7:27" ht="12.75" x14ac:dyDescent="0.2">
      <c r="G577" s="4"/>
      <c r="H577" s="12"/>
      <c r="I577" s="13"/>
      <c r="K577" s="17"/>
      <c r="L577" s="9"/>
      <c r="M577" s="12"/>
      <c r="P577" s="9"/>
      <c r="V577" s="13"/>
      <c r="W577" s="9"/>
      <c r="X577" s="9"/>
      <c r="Z577" s="9"/>
      <c r="AA577" s="9"/>
    </row>
    <row r="578" spans="7:27" ht="12.75" x14ac:dyDescent="0.2">
      <c r="G578" s="4"/>
      <c r="H578" s="12"/>
      <c r="I578" s="13"/>
      <c r="K578" s="17"/>
      <c r="L578" s="9"/>
      <c r="M578" s="12"/>
      <c r="P578" s="9"/>
      <c r="V578" s="13"/>
      <c r="W578" s="9"/>
      <c r="X578" s="9"/>
      <c r="Z578" s="9"/>
      <c r="AA578" s="9"/>
    </row>
    <row r="579" spans="7:27" ht="12.75" x14ac:dyDescent="0.2">
      <c r="G579" s="4"/>
      <c r="H579" s="12"/>
      <c r="I579" s="13"/>
      <c r="K579" s="17"/>
      <c r="L579" s="9"/>
      <c r="M579" s="12"/>
      <c r="P579" s="9"/>
      <c r="V579" s="13"/>
      <c r="W579" s="9"/>
      <c r="X579" s="9"/>
      <c r="Z579" s="9"/>
      <c r="AA579" s="9"/>
    </row>
    <row r="580" spans="7:27" ht="12.75" x14ac:dyDescent="0.2">
      <c r="G580" s="4"/>
      <c r="H580" s="12"/>
      <c r="I580" s="13"/>
      <c r="K580" s="17"/>
      <c r="L580" s="9"/>
      <c r="M580" s="12"/>
      <c r="P580" s="9"/>
      <c r="V580" s="13"/>
      <c r="W580" s="9"/>
      <c r="X580" s="9"/>
      <c r="Z580" s="9"/>
      <c r="AA580" s="9"/>
    </row>
    <row r="581" spans="7:27" ht="12.75" x14ac:dyDescent="0.2">
      <c r="G581" s="4"/>
      <c r="H581" s="12"/>
      <c r="I581" s="13"/>
      <c r="K581" s="17"/>
      <c r="L581" s="9"/>
      <c r="M581" s="12"/>
      <c r="P581" s="9"/>
      <c r="V581" s="13"/>
      <c r="W581" s="9"/>
      <c r="X581" s="9"/>
      <c r="Z581" s="9"/>
      <c r="AA581" s="9"/>
    </row>
    <row r="582" spans="7:27" ht="12.75" x14ac:dyDescent="0.2">
      <c r="G582" s="4"/>
      <c r="H582" s="12"/>
      <c r="I582" s="13"/>
      <c r="K582" s="17"/>
      <c r="L582" s="9"/>
      <c r="M582" s="12"/>
      <c r="P582" s="9"/>
      <c r="V582" s="13"/>
      <c r="W582" s="9"/>
      <c r="X582" s="9"/>
      <c r="Z582" s="9"/>
      <c r="AA582" s="9"/>
    </row>
    <row r="583" spans="7:27" ht="12.75" x14ac:dyDescent="0.2">
      <c r="G583" s="4"/>
      <c r="H583" s="12"/>
      <c r="I583" s="13"/>
      <c r="K583" s="17"/>
      <c r="L583" s="9"/>
      <c r="M583" s="12"/>
      <c r="P583" s="9"/>
      <c r="V583" s="13"/>
      <c r="W583" s="9"/>
      <c r="X583" s="9"/>
      <c r="Z583" s="9"/>
      <c r="AA583" s="9"/>
    </row>
    <row r="584" spans="7:27" ht="12.75" x14ac:dyDescent="0.2">
      <c r="G584" s="4"/>
      <c r="H584" s="12"/>
      <c r="I584" s="13"/>
      <c r="K584" s="17"/>
      <c r="L584" s="9"/>
      <c r="M584" s="12"/>
      <c r="P584" s="9"/>
      <c r="V584" s="13"/>
      <c r="W584" s="9"/>
      <c r="X584" s="9"/>
      <c r="Z584" s="9"/>
      <c r="AA584" s="9"/>
    </row>
    <row r="585" spans="7:27" ht="12.75" x14ac:dyDescent="0.2">
      <c r="G585" s="4"/>
      <c r="H585" s="12"/>
      <c r="I585" s="13"/>
      <c r="K585" s="17"/>
      <c r="L585" s="9"/>
      <c r="M585" s="12"/>
      <c r="P585" s="9"/>
      <c r="V585" s="13"/>
      <c r="W585" s="9"/>
      <c r="X585" s="9"/>
      <c r="Z585" s="9"/>
      <c r="AA585" s="9"/>
    </row>
    <row r="586" spans="7:27" ht="12.75" x14ac:dyDescent="0.2">
      <c r="G586" s="4"/>
      <c r="H586" s="12"/>
      <c r="I586" s="13"/>
      <c r="K586" s="17"/>
      <c r="L586" s="9"/>
      <c r="M586" s="12"/>
      <c r="P586" s="9"/>
      <c r="V586" s="13"/>
      <c r="W586" s="9"/>
      <c r="X586" s="9"/>
      <c r="Z586" s="9"/>
      <c r="AA586" s="9"/>
    </row>
    <row r="587" spans="7:27" ht="12.75" x14ac:dyDescent="0.2">
      <c r="G587" s="4"/>
      <c r="H587" s="12"/>
      <c r="I587" s="13"/>
      <c r="K587" s="17"/>
      <c r="L587" s="9"/>
      <c r="M587" s="12"/>
      <c r="P587" s="9"/>
      <c r="V587" s="13"/>
      <c r="W587" s="9"/>
      <c r="X587" s="9"/>
      <c r="Z587" s="9"/>
      <c r="AA587" s="9"/>
    </row>
    <row r="588" spans="7:27" ht="12.75" x14ac:dyDescent="0.2">
      <c r="G588" s="4"/>
      <c r="H588" s="12"/>
      <c r="I588" s="13"/>
      <c r="K588" s="17"/>
      <c r="L588" s="9"/>
      <c r="M588" s="12"/>
      <c r="P588" s="9"/>
      <c r="V588" s="13"/>
      <c r="W588" s="9"/>
      <c r="X588" s="9"/>
      <c r="Z588" s="9"/>
      <c r="AA588" s="9"/>
    </row>
    <row r="589" spans="7:27" ht="12.75" x14ac:dyDescent="0.2">
      <c r="G589" s="4"/>
      <c r="H589" s="12"/>
      <c r="I589" s="13"/>
      <c r="K589" s="17"/>
      <c r="L589" s="9"/>
      <c r="M589" s="12"/>
      <c r="P589" s="9"/>
      <c r="V589" s="13"/>
      <c r="W589" s="9"/>
      <c r="X589" s="9"/>
      <c r="Z589" s="9"/>
      <c r="AA589" s="9"/>
    </row>
    <row r="590" spans="7:27" ht="12.75" x14ac:dyDescent="0.2">
      <c r="G590" s="4"/>
      <c r="H590" s="12"/>
      <c r="I590" s="13"/>
      <c r="K590" s="17"/>
      <c r="L590" s="9"/>
      <c r="M590" s="12"/>
      <c r="P590" s="9"/>
      <c r="V590" s="13"/>
      <c r="W590" s="9"/>
      <c r="X590" s="9"/>
      <c r="Z590" s="9"/>
      <c r="AA590" s="9"/>
    </row>
    <row r="591" spans="7:27" ht="12.75" x14ac:dyDescent="0.2">
      <c r="G591" s="4"/>
      <c r="H591" s="12"/>
      <c r="I591" s="13"/>
      <c r="K591" s="17"/>
      <c r="L591" s="9"/>
      <c r="M591" s="12"/>
      <c r="P591" s="9"/>
      <c r="V591" s="13"/>
      <c r="W591" s="9"/>
      <c r="X591" s="9"/>
      <c r="Z591" s="9"/>
      <c r="AA591" s="9"/>
    </row>
    <row r="592" spans="7:27" ht="12.75" x14ac:dyDescent="0.2">
      <c r="G592" s="4"/>
      <c r="H592" s="12"/>
      <c r="I592" s="13"/>
      <c r="K592" s="17"/>
      <c r="L592" s="9"/>
      <c r="M592" s="12"/>
      <c r="P592" s="9"/>
      <c r="V592" s="13"/>
      <c r="W592" s="9"/>
      <c r="X592" s="9"/>
      <c r="Z592" s="9"/>
      <c r="AA592" s="9"/>
    </row>
    <row r="593" spans="7:27" ht="12.75" x14ac:dyDescent="0.2">
      <c r="G593" s="4"/>
      <c r="H593" s="12"/>
      <c r="I593" s="13"/>
      <c r="K593" s="17"/>
      <c r="L593" s="9"/>
      <c r="M593" s="12"/>
      <c r="P593" s="9"/>
      <c r="V593" s="13"/>
      <c r="W593" s="9"/>
      <c r="X593" s="9"/>
      <c r="Z593" s="9"/>
      <c r="AA593" s="9"/>
    </row>
    <row r="594" spans="7:27" ht="12.75" x14ac:dyDescent="0.2">
      <c r="G594" s="4"/>
      <c r="H594" s="12"/>
      <c r="I594" s="13"/>
      <c r="K594" s="17"/>
      <c r="L594" s="9"/>
      <c r="M594" s="12"/>
      <c r="P594" s="9"/>
      <c r="V594" s="13"/>
      <c r="W594" s="9"/>
      <c r="X594" s="9"/>
      <c r="Z594" s="9"/>
      <c r="AA594" s="9"/>
    </row>
    <row r="595" spans="7:27" ht="12.75" x14ac:dyDescent="0.2">
      <c r="G595" s="4"/>
      <c r="H595" s="12"/>
      <c r="I595" s="13"/>
      <c r="K595" s="17"/>
      <c r="L595" s="9"/>
      <c r="M595" s="12"/>
      <c r="P595" s="9"/>
      <c r="V595" s="13"/>
      <c r="W595" s="9"/>
      <c r="X595" s="9"/>
      <c r="Z595" s="9"/>
      <c r="AA595" s="9"/>
    </row>
    <row r="596" spans="7:27" ht="12.75" x14ac:dyDescent="0.2">
      <c r="G596" s="4"/>
      <c r="H596" s="12"/>
      <c r="I596" s="13"/>
      <c r="K596" s="17"/>
      <c r="L596" s="9"/>
      <c r="M596" s="12"/>
      <c r="P596" s="9"/>
      <c r="V596" s="13"/>
      <c r="W596" s="9"/>
      <c r="X596" s="9"/>
      <c r="Z596" s="9"/>
      <c r="AA596" s="9"/>
    </row>
    <row r="597" spans="7:27" ht="12.75" x14ac:dyDescent="0.2">
      <c r="G597" s="4"/>
      <c r="H597" s="12"/>
      <c r="I597" s="13"/>
      <c r="K597" s="17"/>
      <c r="L597" s="9"/>
      <c r="M597" s="12"/>
      <c r="P597" s="9"/>
      <c r="V597" s="13"/>
      <c r="W597" s="9"/>
      <c r="X597" s="9"/>
      <c r="Z597" s="9"/>
      <c r="AA597" s="9"/>
    </row>
    <row r="598" spans="7:27" ht="12.75" x14ac:dyDescent="0.2">
      <c r="G598" s="4"/>
      <c r="H598" s="12"/>
      <c r="I598" s="13"/>
      <c r="K598" s="17"/>
      <c r="L598" s="9"/>
      <c r="M598" s="12"/>
      <c r="P598" s="9"/>
      <c r="V598" s="13"/>
      <c r="W598" s="9"/>
      <c r="X598" s="9"/>
      <c r="Z598" s="9"/>
      <c r="AA598" s="9"/>
    </row>
    <row r="599" spans="7:27" ht="12.75" x14ac:dyDescent="0.2">
      <c r="G599" s="4"/>
      <c r="H599" s="12"/>
      <c r="I599" s="13"/>
      <c r="K599" s="17"/>
      <c r="L599" s="9"/>
      <c r="M599" s="12"/>
      <c r="P599" s="9"/>
      <c r="V599" s="13"/>
      <c r="W599" s="9"/>
      <c r="X599" s="9"/>
      <c r="Z599" s="9"/>
      <c r="AA599" s="9"/>
    </row>
    <row r="600" spans="7:27" ht="12.75" x14ac:dyDescent="0.2">
      <c r="G600" s="4"/>
      <c r="H600" s="12"/>
      <c r="I600" s="13"/>
      <c r="K600" s="17"/>
      <c r="L600" s="9"/>
      <c r="M600" s="12"/>
      <c r="P600" s="9"/>
      <c r="V600" s="13"/>
      <c r="W600" s="9"/>
      <c r="X600" s="9"/>
      <c r="Z600" s="9"/>
      <c r="AA600" s="9"/>
    </row>
    <row r="601" spans="7:27" ht="12.75" x14ac:dyDescent="0.2">
      <c r="G601" s="4"/>
      <c r="H601" s="12"/>
      <c r="I601" s="13"/>
      <c r="K601" s="17"/>
      <c r="L601" s="9"/>
      <c r="M601" s="12"/>
      <c r="P601" s="9"/>
      <c r="V601" s="13"/>
      <c r="W601" s="9"/>
      <c r="X601" s="9"/>
      <c r="Z601" s="9"/>
      <c r="AA601" s="9"/>
    </row>
    <row r="602" spans="7:27" ht="12.75" x14ac:dyDescent="0.2">
      <c r="G602" s="4"/>
      <c r="H602" s="12"/>
      <c r="I602" s="13"/>
      <c r="K602" s="17"/>
      <c r="L602" s="9"/>
      <c r="M602" s="12"/>
      <c r="P602" s="9"/>
      <c r="V602" s="13"/>
      <c r="W602" s="9"/>
      <c r="X602" s="9"/>
      <c r="Z602" s="9"/>
      <c r="AA602" s="9"/>
    </row>
    <row r="603" spans="7:27" ht="12.75" x14ac:dyDescent="0.2">
      <c r="G603" s="4"/>
      <c r="H603" s="12"/>
      <c r="I603" s="13"/>
      <c r="K603" s="17"/>
      <c r="L603" s="9"/>
      <c r="M603" s="12"/>
      <c r="P603" s="9"/>
      <c r="V603" s="13"/>
      <c r="W603" s="9"/>
      <c r="X603" s="9"/>
      <c r="Z603" s="9"/>
      <c r="AA603" s="9"/>
    </row>
    <row r="604" spans="7:27" ht="12.75" x14ac:dyDescent="0.2">
      <c r="G604" s="4"/>
      <c r="H604" s="12"/>
      <c r="I604" s="13"/>
      <c r="K604" s="17"/>
      <c r="L604" s="9"/>
      <c r="M604" s="12"/>
      <c r="P604" s="9"/>
      <c r="V604" s="13"/>
      <c r="W604" s="9"/>
      <c r="X604" s="9"/>
      <c r="Z604" s="9"/>
      <c r="AA604" s="9"/>
    </row>
    <row r="605" spans="7:27" ht="12.75" x14ac:dyDescent="0.2">
      <c r="G605" s="4"/>
      <c r="H605" s="12"/>
      <c r="I605" s="13"/>
      <c r="K605" s="17"/>
      <c r="L605" s="9"/>
      <c r="M605" s="12"/>
      <c r="P605" s="9"/>
      <c r="V605" s="13"/>
      <c r="W605" s="9"/>
      <c r="X605" s="9"/>
      <c r="Z605" s="9"/>
      <c r="AA605" s="9"/>
    </row>
    <row r="606" spans="7:27" ht="12.75" x14ac:dyDescent="0.2">
      <c r="G606" s="4"/>
      <c r="H606" s="12"/>
      <c r="I606" s="13"/>
      <c r="K606" s="17"/>
      <c r="L606" s="9"/>
      <c r="M606" s="12"/>
      <c r="P606" s="9"/>
      <c r="V606" s="13"/>
      <c r="W606" s="9"/>
      <c r="X606" s="9"/>
      <c r="Z606" s="9"/>
      <c r="AA606" s="9"/>
    </row>
    <row r="607" spans="7:27" ht="12.75" x14ac:dyDescent="0.2">
      <c r="G607" s="4"/>
      <c r="H607" s="12"/>
      <c r="I607" s="13"/>
      <c r="K607" s="17"/>
      <c r="L607" s="9"/>
      <c r="M607" s="12"/>
      <c r="P607" s="9"/>
      <c r="V607" s="13"/>
      <c r="W607" s="9"/>
      <c r="X607" s="9"/>
      <c r="Z607" s="9"/>
      <c r="AA607" s="9"/>
    </row>
    <row r="608" spans="7:27" ht="12.75" x14ac:dyDescent="0.2">
      <c r="G608" s="4"/>
      <c r="H608" s="12"/>
      <c r="I608" s="13"/>
      <c r="K608" s="17"/>
      <c r="L608" s="9"/>
      <c r="M608" s="12"/>
      <c r="P608" s="9"/>
      <c r="V608" s="13"/>
      <c r="W608" s="9"/>
      <c r="X608" s="9"/>
      <c r="Z608" s="9"/>
      <c r="AA608" s="9"/>
    </row>
    <row r="609" spans="7:27" ht="12.75" x14ac:dyDescent="0.2">
      <c r="G609" s="4"/>
      <c r="H609" s="12"/>
      <c r="I609" s="13"/>
      <c r="K609" s="17"/>
      <c r="L609" s="9"/>
      <c r="M609" s="12"/>
      <c r="P609" s="9"/>
      <c r="V609" s="13"/>
      <c r="W609" s="9"/>
      <c r="X609" s="9"/>
      <c r="Z609" s="9"/>
      <c r="AA609" s="9"/>
    </row>
    <row r="610" spans="7:27" ht="12.75" x14ac:dyDescent="0.2">
      <c r="G610" s="4"/>
      <c r="H610" s="12"/>
      <c r="I610" s="13"/>
      <c r="K610" s="17"/>
      <c r="L610" s="9"/>
      <c r="M610" s="12"/>
      <c r="P610" s="9"/>
      <c r="V610" s="13"/>
      <c r="W610" s="9"/>
      <c r="X610" s="9"/>
      <c r="Z610" s="9"/>
      <c r="AA610" s="9"/>
    </row>
    <row r="611" spans="7:27" ht="12.75" x14ac:dyDescent="0.2">
      <c r="G611" s="4"/>
      <c r="H611" s="12"/>
      <c r="I611" s="13"/>
      <c r="K611" s="17"/>
      <c r="L611" s="9"/>
      <c r="M611" s="12"/>
      <c r="P611" s="9"/>
      <c r="V611" s="13"/>
      <c r="W611" s="9"/>
      <c r="X611" s="9"/>
      <c r="Z611" s="9"/>
      <c r="AA611" s="9"/>
    </row>
    <row r="612" spans="7:27" ht="12.75" x14ac:dyDescent="0.2">
      <c r="G612" s="4"/>
      <c r="H612" s="12"/>
      <c r="I612" s="13"/>
      <c r="K612" s="17"/>
      <c r="L612" s="9"/>
      <c r="M612" s="12"/>
      <c r="P612" s="9"/>
      <c r="V612" s="13"/>
      <c r="W612" s="9"/>
      <c r="X612" s="9"/>
      <c r="Z612" s="9"/>
      <c r="AA612" s="9"/>
    </row>
    <row r="613" spans="7:27" ht="12.75" x14ac:dyDescent="0.2">
      <c r="G613" s="4"/>
      <c r="H613" s="12"/>
      <c r="I613" s="13"/>
      <c r="K613" s="17"/>
      <c r="L613" s="9"/>
      <c r="M613" s="12"/>
      <c r="P613" s="9"/>
      <c r="V613" s="13"/>
      <c r="W613" s="9"/>
      <c r="X613" s="9"/>
      <c r="Z613" s="9"/>
      <c r="AA613" s="9"/>
    </row>
    <row r="614" spans="7:27" ht="12.75" x14ac:dyDescent="0.2">
      <c r="G614" s="4"/>
      <c r="H614" s="12"/>
      <c r="I614" s="13"/>
      <c r="K614" s="17"/>
      <c r="L614" s="9"/>
      <c r="M614" s="12"/>
      <c r="P614" s="9"/>
      <c r="V614" s="13"/>
      <c r="W614" s="9"/>
      <c r="X614" s="9"/>
      <c r="Z614" s="9"/>
      <c r="AA614" s="9"/>
    </row>
    <row r="615" spans="7:27" ht="12.75" x14ac:dyDescent="0.2">
      <c r="G615" s="4"/>
      <c r="H615" s="12"/>
      <c r="I615" s="13"/>
      <c r="K615" s="17"/>
      <c r="L615" s="9"/>
      <c r="M615" s="12"/>
      <c r="P615" s="9"/>
      <c r="V615" s="13"/>
      <c r="W615" s="9"/>
      <c r="X615" s="9"/>
      <c r="Z615" s="9"/>
      <c r="AA615" s="9"/>
    </row>
    <row r="616" spans="7:27" ht="12.75" x14ac:dyDescent="0.2">
      <c r="G616" s="4"/>
      <c r="H616" s="12"/>
      <c r="I616" s="13"/>
      <c r="K616" s="17"/>
      <c r="L616" s="9"/>
      <c r="M616" s="12"/>
      <c r="P616" s="9"/>
      <c r="V616" s="13"/>
      <c r="W616" s="9"/>
      <c r="X616" s="9"/>
      <c r="Z616" s="9"/>
      <c r="AA616" s="9"/>
    </row>
    <row r="617" spans="7:27" ht="12.75" x14ac:dyDescent="0.2">
      <c r="G617" s="4"/>
      <c r="H617" s="12"/>
      <c r="I617" s="13"/>
      <c r="K617" s="17"/>
      <c r="L617" s="9"/>
      <c r="M617" s="12"/>
      <c r="P617" s="9"/>
      <c r="V617" s="13"/>
      <c r="W617" s="9"/>
      <c r="X617" s="9"/>
      <c r="Z617" s="9"/>
      <c r="AA617" s="9"/>
    </row>
    <row r="618" spans="7:27" ht="12.75" x14ac:dyDescent="0.2">
      <c r="G618" s="4"/>
      <c r="H618" s="12"/>
      <c r="I618" s="13"/>
      <c r="K618" s="17"/>
      <c r="L618" s="9"/>
      <c r="M618" s="12"/>
      <c r="P618" s="9"/>
      <c r="V618" s="13"/>
      <c r="W618" s="9"/>
      <c r="X618" s="9"/>
      <c r="Z618" s="9"/>
      <c r="AA618" s="9"/>
    </row>
    <row r="619" spans="7:27" ht="12.75" x14ac:dyDescent="0.2">
      <c r="G619" s="4"/>
      <c r="H619" s="12"/>
      <c r="I619" s="13"/>
      <c r="K619" s="17"/>
      <c r="L619" s="9"/>
      <c r="M619" s="12"/>
      <c r="P619" s="9"/>
      <c r="V619" s="13"/>
      <c r="W619" s="9"/>
      <c r="X619" s="9"/>
      <c r="Z619" s="9"/>
      <c r="AA619" s="9"/>
    </row>
    <row r="620" spans="7:27" ht="12.75" x14ac:dyDescent="0.2">
      <c r="G620" s="4"/>
      <c r="H620" s="12"/>
      <c r="I620" s="13"/>
      <c r="K620" s="17"/>
      <c r="L620" s="9"/>
      <c r="M620" s="12"/>
      <c r="P620" s="9"/>
      <c r="V620" s="13"/>
      <c r="W620" s="9"/>
      <c r="X620" s="9"/>
      <c r="Z620" s="9"/>
      <c r="AA620" s="9"/>
    </row>
    <row r="621" spans="7:27" ht="12.75" x14ac:dyDescent="0.2">
      <c r="G621" s="4"/>
      <c r="H621" s="12"/>
      <c r="I621" s="13"/>
      <c r="K621" s="17"/>
      <c r="L621" s="9"/>
      <c r="M621" s="12"/>
      <c r="P621" s="9"/>
      <c r="V621" s="13"/>
      <c r="W621" s="9"/>
      <c r="X621" s="9"/>
      <c r="Z621" s="9"/>
      <c r="AA621" s="9"/>
    </row>
    <row r="622" spans="7:27" ht="12.75" x14ac:dyDescent="0.2">
      <c r="G622" s="4"/>
      <c r="H622" s="12"/>
      <c r="I622" s="13"/>
      <c r="K622" s="17"/>
      <c r="L622" s="9"/>
      <c r="M622" s="12"/>
      <c r="P622" s="9"/>
      <c r="V622" s="13"/>
      <c r="W622" s="9"/>
      <c r="X622" s="9"/>
      <c r="Z622" s="9"/>
      <c r="AA622" s="9"/>
    </row>
    <row r="623" spans="7:27" ht="12.75" x14ac:dyDescent="0.2">
      <c r="G623" s="4"/>
      <c r="H623" s="12"/>
      <c r="I623" s="13"/>
      <c r="K623" s="17"/>
      <c r="L623" s="9"/>
      <c r="M623" s="12"/>
      <c r="P623" s="9"/>
      <c r="V623" s="13"/>
      <c r="W623" s="9"/>
      <c r="X623" s="9"/>
      <c r="Z623" s="9"/>
      <c r="AA623" s="9"/>
    </row>
    <row r="624" spans="7:27" ht="12.75" x14ac:dyDescent="0.2">
      <c r="G624" s="4"/>
      <c r="H624" s="12"/>
      <c r="I624" s="13"/>
      <c r="K624" s="17"/>
      <c r="L624" s="9"/>
      <c r="M624" s="12"/>
      <c r="P624" s="9"/>
      <c r="V624" s="13"/>
      <c r="W624" s="9"/>
      <c r="X624" s="9"/>
      <c r="Z624" s="9"/>
      <c r="AA624" s="9"/>
    </row>
    <row r="625" spans="7:27" ht="12.75" x14ac:dyDescent="0.2">
      <c r="G625" s="4"/>
      <c r="H625" s="12"/>
      <c r="I625" s="13"/>
      <c r="K625" s="17"/>
      <c r="L625" s="9"/>
      <c r="M625" s="12"/>
      <c r="P625" s="9"/>
      <c r="V625" s="13"/>
      <c r="W625" s="9"/>
      <c r="X625" s="9"/>
      <c r="Z625" s="9"/>
      <c r="AA625" s="9"/>
    </row>
    <row r="626" spans="7:27" ht="12.75" x14ac:dyDescent="0.2">
      <c r="G626" s="4"/>
      <c r="H626" s="12"/>
      <c r="I626" s="13"/>
      <c r="K626" s="17"/>
      <c r="L626" s="9"/>
      <c r="M626" s="12"/>
      <c r="P626" s="9"/>
      <c r="V626" s="13"/>
      <c r="W626" s="9"/>
      <c r="X626" s="9"/>
      <c r="Z626" s="9"/>
      <c r="AA626" s="9"/>
    </row>
    <row r="627" spans="7:27" ht="12.75" x14ac:dyDescent="0.2">
      <c r="G627" s="4"/>
      <c r="H627" s="12"/>
      <c r="I627" s="13"/>
      <c r="K627" s="17"/>
      <c r="L627" s="9"/>
      <c r="M627" s="12"/>
      <c r="P627" s="9"/>
      <c r="V627" s="13"/>
      <c r="W627" s="9"/>
      <c r="X627" s="9"/>
      <c r="Z627" s="9"/>
      <c r="AA627" s="9"/>
    </row>
    <row r="628" spans="7:27" ht="12.75" x14ac:dyDescent="0.2">
      <c r="G628" s="4"/>
      <c r="H628" s="12"/>
      <c r="I628" s="13"/>
      <c r="K628" s="17"/>
      <c r="L628" s="9"/>
      <c r="M628" s="12"/>
      <c r="P628" s="9"/>
      <c r="V628" s="13"/>
      <c r="W628" s="9"/>
      <c r="X628" s="9"/>
      <c r="Z628" s="9"/>
      <c r="AA628" s="9"/>
    </row>
    <row r="629" spans="7:27" ht="12.75" x14ac:dyDescent="0.2">
      <c r="G629" s="4"/>
      <c r="H629" s="12"/>
      <c r="I629" s="13"/>
      <c r="K629" s="17"/>
      <c r="L629" s="9"/>
      <c r="M629" s="12"/>
      <c r="P629" s="9"/>
      <c r="V629" s="13"/>
      <c r="W629" s="9"/>
      <c r="X629" s="9"/>
      <c r="Z629" s="9"/>
      <c r="AA629" s="9"/>
    </row>
    <row r="630" spans="7:27" ht="12.75" x14ac:dyDescent="0.2">
      <c r="G630" s="4"/>
      <c r="H630" s="12"/>
      <c r="I630" s="13"/>
      <c r="K630" s="17"/>
      <c r="L630" s="9"/>
      <c r="M630" s="12"/>
      <c r="P630" s="9"/>
      <c r="V630" s="13"/>
      <c r="W630" s="9"/>
      <c r="X630" s="9"/>
      <c r="Z630" s="9"/>
      <c r="AA630" s="9"/>
    </row>
    <row r="631" spans="7:27" ht="12.75" x14ac:dyDescent="0.2">
      <c r="G631" s="4"/>
      <c r="H631" s="12"/>
      <c r="I631" s="13"/>
      <c r="K631" s="17"/>
      <c r="L631" s="9"/>
      <c r="M631" s="12"/>
      <c r="P631" s="9"/>
      <c r="V631" s="13"/>
      <c r="W631" s="9"/>
      <c r="X631" s="9"/>
      <c r="Z631" s="9"/>
      <c r="AA631" s="9"/>
    </row>
    <row r="632" spans="7:27" ht="12.75" x14ac:dyDescent="0.2">
      <c r="G632" s="4"/>
      <c r="H632" s="12"/>
      <c r="I632" s="13"/>
      <c r="K632" s="17"/>
      <c r="L632" s="9"/>
      <c r="M632" s="12"/>
      <c r="P632" s="9"/>
      <c r="V632" s="13"/>
      <c r="W632" s="9"/>
      <c r="X632" s="9"/>
      <c r="Z632" s="9"/>
      <c r="AA632" s="9"/>
    </row>
    <row r="633" spans="7:27" ht="12.75" x14ac:dyDescent="0.2">
      <c r="G633" s="4"/>
      <c r="H633" s="12"/>
      <c r="I633" s="13"/>
      <c r="K633" s="17"/>
      <c r="L633" s="9"/>
      <c r="M633" s="12"/>
      <c r="P633" s="9"/>
      <c r="V633" s="13"/>
      <c r="W633" s="9"/>
      <c r="X633" s="9"/>
      <c r="Z633" s="9"/>
      <c r="AA633" s="9"/>
    </row>
    <row r="634" spans="7:27" ht="12.75" x14ac:dyDescent="0.2">
      <c r="G634" s="4"/>
      <c r="H634" s="12"/>
      <c r="I634" s="13"/>
      <c r="K634" s="17"/>
      <c r="L634" s="9"/>
      <c r="M634" s="12"/>
      <c r="P634" s="9"/>
      <c r="V634" s="13"/>
      <c r="W634" s="9"/>
      <c r="X634" s="9"/>
      <c r="Z634" s="9"/>
      <c r="AA634" s="9"/>
    </row>
    <row r="635" spans="7:27" ht="12.75" x14ac:dyDescent="0.2">
      <c r="G635" s="4"/>
      <c r="H635" s="12"/>
      <c r="I635" s="13"/>
      <c r="K635" s="17"/>
      <c r="L635" s="9"/>
      <c r="M635" s="12"/>
      <c r="P635" s="9"/>
      <c r="V635" s="13"/>
      <c r="W635" s="9"/>
      <c r="X635" s="9"/>
      <c r="Z635" s="9"/>
      <c r="AA635" s="9"/>
    </row>
    <row r="636" spans="7:27" ht="12.75" x14ac:dyDescent="0.2">
      <c r="G636" s="4"/>
      <c r="H636" s="12"/>
      <c r="I636" s="13"/>
      <c r="K636" s="17"/>
      <c r="L636" s="9"/>
      <c r="M636" s="12"/>
      <c r="P636" s="9"/>
      <c r="V636" s="13"/>
      <c r="W636" s="9"/>
      <c r="X636" s="9"/>
      <c r="Z636" s="9"/>
      <c r="AA636" s="9"/>
    </row>
    <row r="637" spans="7:27" ht="12.75" x14ac:dyDescent="0.2">
      <c r="G637" s="4"/>
      <c r="H637" s="12"/>
      <c r="I637" s="13"/>
      <c r="K637" s="17"/>
      <c r="L637" s="9"/>
      <c r="M637" s="12"/>
      <c r="P637" s="9"/>
      <c r="V637" s="13"/>
      <c r="W637" s="9"/>
      <c r="X637" s="9"/>
      <c r="Z637" s="9"/>
      <c r="AA637" s="9"/>
    </row>
    <row r="638" spans="7:27" ht="12.75" x14ac:dyDescent="0.2">
      <c r="G638" s="4"/>
      <c r="H638" s="12"/>
      <c r="I638" s="13"/>
      <c r="K638" s="17"/>
      <c r="L638" s="9"/>
      <c r="M638" s="12"/>
      <c r="P638" s="9"/>
      <c r="V638" s="13"/>
      <c r="W638" s="9"/>
      <c r="X638" s="9"/>
      <c r="Z638" s="9"/>
      <c r="AA638" s="9"/>
    </row>
    <row r="639" spans="7:27" ht="12.75" x14ac:dyDescent="0.2">
      <c r="G639" s="4"/>
      <c r="H639" s="12"/>
      <c r="I639" s="13"/>
      <c r="K639" s="17"/>
      <c r="L639" s="9"/>
      <c r="M639" s="12"/>
      <c r="P639" s="9"/>
      <c r="V639" s="13"/>
      <c r="W639" s="9"/>
      <c r="X639" s="9"/>
      <c r="Z639" s="9"/>
      <c r="AA639" s="9"/>
    </row>
    <row r="640" spans="7:27" ht="12.75" x14ac:dyDescent="0.2">
      <c r="G640" s="4"/>
      <c r="H640" s="12"/>
      <c r="I640" s="13"/>
      <c r="K640" s="17"/>
      <c r="L640" s="9"/>
      <c r="M640" s="12"/>
      <c r="P640" s="9"/>
      <c r="V640" s="13"/>
      <c r="W640" s="9"/>
      <c r="X640" s="9"/>
      <c r="Z640" s="9"/>
      <c r="AA640" s="9"/>
    </row>
    <row r="641" spans="7:27" ht="12.75" x14ac:dyDescent="0.2">
      <c r="G641" s="4"/>
      <c r="H641" s="12"/>
      <c r="I641" s="13"/>
      <c r="K641" s="17"/>
      <c r="L641" s="9"/>
      <c r="M641" s="12"/>
      <c r="P641" s="9"/>
      <c r="V641" s="13"/>
      <c r="W641" s="9"/>
      <c r="X641" s="9"/>
      <c r="Z641" s="9"/>
      <c r="AA641" s="9"/>
    </row>
    <row r="642" spans="7:27" ht="12.75" x14ac:dyDescent="0.2">
      <c r="G642" s="4"/>
      <c r="H642" s="12"/>
      <c r="I642" s="13"/>
      <c r="K642" s="17"/>
      <c r="L642" s="9"/>
      <c r="M642" s="12"/>
      <c r="P642" s="9"/>
      <c r="V642" s="13"/>
      <c r="W642" s="9"/>
      <c r="X642" s="9"/>
      <c r="Z642" s="9"/>
      <c r="AA642" s="9"/>
    </row>
    <row r="643" spans="7:27" ht="12.75" x14ac:dyDescent="0.2">
      <c r="G643" s="4"/>
      <c r="H643" s="12"/>
      <c r="I643" s="13"/>
      <c r="K643" s="17"/>
      <c r="L643" s="9"/>
      <c r="M643" s="12"/>
      <c r="P643" s="9"/>
      <c r="V643" s="13"/>
      <c r="W643" s="9"/>
      <c r="X643" s="9"/>
      <c r="Z643" s="9"/>
      <c r="AA643" s="9"/>
    </row>
    <row r="644" spans="7:27" ht="12.75" x14ac:dyDescent="0.2">
      <c r="G644" s="4"/>
      <c r="H644" s="12"/>
      <c r="I644" s="13"/>
      <c r="K644" s="17"/>
      <c r="L644" s="9"/>
      <c r="M644" s="12"/>
      <c r="P644" s="9"/>
      <c r="V644" s="13"/>
      <c r="W644" s="9"/>
      <c r="X644" s="9"/>
      <c r="Z644" s="9"/>
      <c r="AA644" s="9"/>
    </row>
    <row r="645" spans="7:27" ht="12.75" x14ac:dyDescent="0.2">
      <c r="G645" s="4"/>
      <c r="H645" s="12"/>
      <c r="I645" s="13"/>
      <c r="K645" s="17"/>
      <c r="L645" s="9"/>
      <c r="M645" s="12"/>
      <c r="P645" s="9"/>
      <c r="V645" s="13"/>
      <c r="W645" s="9"/>
      <c r="X645" s="9"/>
      <c r="Z645" s="9"/>
      <c r="AA645" s="9"/>
    </row>
    <row r="646" spans="7:27" ht="12.75" x14ac:dyDescent="0.2">
      <c r="G646" s="4"/>
      <c r="H646" s="12"/>
      <c r="I646" s="13"/>
      <c r="K646" s="17"/>
      <c r="L646" s="9"/>
      <c r="M646" s="12"/>
      <c r="P646" s="9"/>
      <c r="V646" s="13"/>
      <c r="W646" s="9"/>
      <c r="X646" s="9"/>
      <c r="Z646" s="9"/>
      <c r="AA646" s="9"/>
    </row>
    <row r="647" spans="7:27" ht="12.75" x14ac:dyDescent="0.2">
      <c r="G647" s="4"/>
      <c r="H647" s="12"/>
      <c r="I647" s="13"/>
      <c r="K647" s="17"/>
      <c r="L647" s="9"/>
      <c r="M647" s="12"/>
      <c r="P647" s="9"/>
      <c r="V647" s="13"/>
      <c r="W647" s="9"/>
      <c r="X647" s="9"/>
      <c r="Z647" s="9"/>
      <c r="AA647" s="9"/>
    </row>
    <row r="648" spans="7:27" ht="12.75" x14ac:dyDescent="0.2">
      <c r="G648" s="4"/>
      <c r="H648" s="12"/>
      <c r="I648" s="13"/>
      <c r="K648" s="17"/>
      <c r="L648" s="9"/>
      <c r="M648" s="12"/>
      <c r="P648" s="9"/>
      <c r="V648" s="13"/>
      <c r="W648" s="9"/>
      <c r="X648" s="9"/>
      <c r="Z648" s="9"/>
      <c r="AA648" s="9"/>
    </row>
    <row r="649" spans="7:27" ht="12.75" x14ac:dyDescent="0.2">
      <c r="G649" s="4"/>
      <c r="H649" s="12"/>
      <c r="I649" s="13"/>
      <c r="K649" s="17"/>
      <c r="L649" s="9"/>
      <c r="M649" s="12"/>
      <c r="P649" s="9"/>
      <c r="V649" s="13"/>
      <c r="W649" s="9"/>
      <c r="X649" s="9"/>
      <c r="Z649" s="9"/>
      <c r="AA649" s="9"/>
    </row>
    <row r="650" spans="7:27" ht="12.75" x14ac:dyDescent="0.2">
      <c r="G650" s="4"/>
      <c r="H650" s="12"/>
      <c r="I650" s="13"/>
      <c r="K650" s="17"/>
      <c r="L650" s="9"/>
      <c r="M650" s="12"/>
      <c r="P650" s="9"/>
      <c r="V650" s="13"/>
      <c r="W650" s="9"/>
      <c r="X650" s="9"/>
      <c r="Z650" s="9"/>
      <c r="AA650" s="9"/>
    </row>
    <row r="651" spans="7:27" ht="12.75" x14ac:dyDescent="0.2">
      <c r="G651" s="4"/>
      <c r="H651" s="12"/>
      <c r="I651" s="13"/>
      <c r="K651" s="17"/>
      <c r="L651" s="9"/>
      <c r="M651" s="12"/>
      <c r="P651" s="9"/>
      <c r="V651" s="13"/>
      <c r="W651" s="9"/>
      <c r="X651" s="9"/>
      <c r="Z651" s="9"/>
      <c r="AA651" s="9"/>
    </row>
    <row r="652" spans="7:27" ht="12.75" x14ac:dyDescent="0.2">
      <c r="G652" s="4"/>
      <c r="H652" s="12"/>
      <c r="I652" s="13"/>
      <c r="K652" s="17"/>
      <c r="L652" s="9"/>
      <c r="M652" s="12"/>
      <c r="P652" s="9"/>
      <c r="V652" s="13"/>
      <c r="W652" s="9"/>
      <c r="X652" s="9"/>
      <c r="Z652" s="9"/>
      <c r="AA652" s="9"/>
    </row>
    <row r="653" spans="7:27" ht="12.75" x14ac:dyDescent="0.2">
      <c r="G653" s="4"/>
      <c r="H653" s="12"/>
      <c r="I653" s="13"/>
      <c r="K653" s="17"/>
      <c r="L653" s="9"/>
      <c r="M653" s="12"/>
      <c r="P653" s="9"/>
      <c r="V653" s="13"/>
      <c r="W653" s="9"/>
      <c r="X653" s="9"/>
      <c r="Z653" s="9"/>
      <c r="AA653" s="9"/>
    </row>
    <row r="654" spans="7:27" ht="12.75" x14ac:dyDescent="0.2">
      <c r="G654" s="4"/>
      <c r="H654" s="12"/>
      <c r="I654" s="13"/>
      <c r="K654" s="17"/>
      <c r="L654" s="9"/>
      <c r="M654" s="12"/>
      <c r="P654" s="9"/>
      <c r="V654" s="13"/>
      <c r="W654" s="9"/>
      <c r="X654" s="9"/>
      <c r="Z654" s="9"/>
      <c r="AA654" s="9"/>
    </row>
    <row r="655" spans="7:27" ht="12.75" x14ac:dyDescent="0.2">
      <c r="G655" s="4"/>
      <c r="H655" s="12"/>
      <c r="I655" s="13"/>
      <c r="K655" s="17"/>
      <c r="L655" s="9"/>
      <c r="M655" s="12"/>
      <c r="P655" s="9"/>
      <c r="V655" s="13"/>
      <c r="W655" s="9"/>
      <c r="X655" s="9"/>
      <c r="Z655" s="9"/>
      <c r="AA655" s="9"/>
    </row>
    <row r="656" spans="7:27" ht="12.75" x14ac:dyDescent="0.2">
      <c r="G656" s="4"/>
      <c r="H656" s="12"/>
      <c r="I656" s="13"/>
      <c r="K656" s="17"/>
      <c r="L656" s="9"/>
      <c r="M656" s="12"/>
      <c r="P656" s="9"/>
      <c r="V656" s="13"/>
      <c r="W656" s="9"/>
      <c r="X656" s="9"/>
      <c r="Z656" s="9"/>
      <c r="AA656" s="9"/>
    </row>
    <row r="657" spans="7:27" ht="12.75" x14ac:dyDescent="0.2">
      <c r="G657" s="4"/>
      <c r="H657" s="12"/>
      <c r="I657" s="13"/>
      <c r="K657" s="17"/>
      <c r="L657" s="9"/>
      <c r="M657" s="12"/>
      <c r="P657" s="9"/>
      <c r="V657" s="13"/>
      <c r="W657" s="9"/>
      <c r="X657" s="9"/>
      <c r="Z657" s="9"/>
      <c r="AA657" s="9"/>
    </row>
    <row r="658" spans="7:27" ht="12.75" x14ac:dyDescent="0.2">
      <c r="G658" s="4"/>
      <c r="H658" s="12"/>
      <c r="I658" s="13"/>
      <c r="K658" s="17"/>
      <c r="L658" s="9"/>
      <c r="M658" s="12"/>
      <c r="P658" s="9"/>
      <c r="V658" s="13"/>
      <c r="W658" s="9"/>
      <c r="X658" s="9"/>
      <c r="Z658" s="9"/>
      <c r="AA658" s="9"/>
    </row>
    <row r="659" spans="7:27" ht="12.75" x14ac:dyDescent="0.2">
      <c r="G659" s="4"/>
      <c r="H659" s="12"/>
      <c r="I659" s="13"/>
      <c r="K659" s="17"/>
      <c r="L659" s="9"/>
      <c r="M659" s="12"/>
      <c r="P659" s="9"/>
      <c r="V659" s="13"/>
      <c r="W659" s="9"/>
      <c r="X659" s="9"/>
      <c r="Z659" s="9"/>
      <c r="AA659" s="9"/>
    </row>
    <row r="660" spans="7:27" ht="12.75" x14ac:dyDescent="0.2">
      <c r="G660" s="4"/>
      <c r="H660" s="12"/>
      <c r="I660" s="13"/>
      <c r="K660" s="17"/>
      <c r="L660" s="9"/>
      <c r="M660" s="12"/>
      <c r="P660" s="9"/>
      <c r="V660" s="13"/>
      <c r="W660" s="9"/>
      <c r="X660" s="9"/>
      <c r="Z660" s="9"/>
      <c r="AA660" s="9"/>
    </row>
    <row r="661" spans="7:27" ht="12.75" x14ac:dyDescent="0.2">
      <c r="G661" s="4"/>
      <c r="H661" s="12"/>
      <c r="I661" s="13"/>
      <c r="K661" s="17"/>
      <c r="L661" s="9"/>
      <c r="M661" s="12"/>
      <c r="P661" s="9"/>
      <c r="V661" s="13"/>
      <c r="W661" s="9"/>
      <c r="X661" s="9"/>
      <c r="Z661" s="9"/>
      <c r="AA661" s="9"/>
    </row>
    <row r="662" spans="7:27" ht="12.75" x14ac:dyDescent="0.2">
      <c r="G662" s="4"/>
      <c r="H662" s="12"/>
      <c r="I662" s="13"/>
      <c r="K662" s="17"/>
      <c r="L662" s="9"/>
      <c r="M662" s="12"/>
      <c r="P662" s="9"/>
      <c r="V662" s="13"/>
      <c r="W662" s="9"/>
      <c r="X662" s="9"/>
      <c r="Z662" s="9"/>
      <c r="AA662" s="9"/>
    </row>
    <row r="663" spans="7:27" ht="12.75" x14ac:dyDescent="0.2">
      <c r="G663" s="4"/>
      <c r="H663" s="12"/>
      <c r="I663" s="13"/>
      <c r="K663" s="17"/>
      <c r="L663" s="9"/>
      <c r="M663" s="12"/>
      <c r="P663" s="9"/>
      <c r="V663" s="13"/>
      <c r="W663" s="9"/>
      <c r="X663" s="9"/>
      <c r="Z663" s="9"/>
      <c r="AA663" s="9"/>
    </row>
    <row r="664" spans="7:27" ht="12.75" x14ac:dyDescent="0.2">
      <c r="G664" s="4"/>
      <c r="H664" s="12"/>
      <c r="I664" s="13"/>
      <c r="K664" s="17"/>
      <c r="L664" s="9"/>
      <c r="M664" s="12"/>
      <c r="P664" s="9"/>
      <c r="V664" s="13"/>
      <c r="W664" s="9"/>
      <c r="X664" s="9"/>
      <c r="Z664" s="9"/>
      <c r="AA664" s="9"/>
    </row>
    <row r="665" spans="7:27" ht="12.75" x14ac:dyDescent="0.2">
      <c r="G665" s="4"/>
      <c r="H665" s="12"/>
      <c r="I665" s="13"/>
      <c r="K665" s="17"/>
      <c r="L665" s="9"/>
      <c r="M665" s="12"/>
      <c r="P665" s="9"/>
      <c r="V665" s="13"/>
      <c r="W665" s="9"/>
      <c r="X665" s="9"/>
      <c r="Z665" s="9"/>
      <c r="AA665" s="9"/>
    </row>
    <row r="666" spans="7:27" ht="12.75" x14ac:dyDescent="0.2">
      <c r="G666" s="4"/>
      <c r="H666" s="12"/>
      <c r="I666" s="13"/>
      <c r="K666" s="17"/>
      <c r="L666" s="9"/>
      <c r="M666" s="12"/>
      <c r="P666" s="9"/>
      <c r="V666" s="13"/>
      <c r="W666" s="9"/>
      <c r="X666" s="9"/>
      <c r="Z666" s="9"/>
      <c r="AA666" s="9"/>
    </row>
    <row r="667" spans="7:27" ht="12.75" x14ac:dyDescent="0.2">
      <c r="G667" s="4"/>
      <c r="H667" s="12"/>
      <c r="I667" s="13"/>
      <c r="K667" s="17"/>
      <c r="L667" s="9"/>
      <c r="M667" s="12"/>
      <c r="P667" s="9"/>
      <c r="V667" s="13"/>
      <c r="W667" s="9"/>
      <c r="X667" s="9"/>
      <c r="Z667" s="9"/>
      <c r="AA667" s="9"/>
    </row>
    <row r="668" spans="7:27" ht="12.75" x14ac:dyDescent="0.2">
      <c r="G668" s="4"/>
      <c r="H668" s="12"/>
      <c r="I668" s="13"/>
      <c r="K668" s="17"/>
      <c r="L668" s="9"/>
      <c r="M668" s="12"/>
      <c r="P668" s="9"/>
      <c r="V668" s="13"/>
      <c r="W668" s="9"/>
      <c r="X668" s="9"/>
      <c r="Z668" s="9"/>
      <c r="AA668" s="9"/>
    </row>
    <row r="669" spans="7:27" ht="12.75" x14ac:dyDescent="0.2">
      <c r="G669" s="4"/>
      <c r="H669" s="12"/>
      <c r="I669" s="13"/>
      <c r="K669" s="17"/>
      <c r="L669" s="9"/>
      <c r="M669" s="12"/>
      <c r="P669" s="9"/>
      <c r="V669" s="13"/>
      <c r="W669" s="9"/>
      <c r="X669" s="9"/>
      <c r="Z669" s="9"/>
      <c r="AA669" s="9"/>
    </row>
    <row r="670" spans="7:27" ht="12.75" x14ac:dyDescent="0.2">
      <c r="G670" s="4"/>
      <c r="H670" s="12"/>
      <c r="I670" s="13"/>
      <c r="K670" s="17"/>
      <c r="L670" s="9"/>
      <c r="M670" s="12"/>
      <c r="P670" s="9"/>
      <c r="V670" s="13"/>
      <c r="W670" s="9"/>
      <c r="X670" s="9"/>
      <c r="Z670" s="9"/>
      <c r="AA670" s="9"/>
    </row>
    <row r="671" spans="7:27" ht="12.75" x14ac:dyDescent="0.2">
      <c r="G671" s="4"/>
      <c r="H671" s="12"/>
      <c r="I671" s="13"/>
      <c r="K671" s="17"/>
      <c r="L671" s="9"/>
      <c r="M671" s="12"/>
      <c r="P671" s="9"/>
      <c r="V671" s="13"/>
      <c r="W671" s="9"/>
      <c r="X671" s="9"/>
      <c r="Z671" s="9"/>
      <c r="AA671" s="9"/>
    </row>
    <row r="672" spans="7:27" ht="12.75" x14ac:dyDescent="0.2">
      <c r="G672" s="4"/>
      <c r="H672" s="12"/>
      <c r="I672" s="13"/>
      <c r="K672" s="17"/>
      <c r="L672" s="9"/>
      <c r="M672" s="12"/>
      <c r="P672" s="9"/>
      <c r="V672" s="13"/>
      <c r="W672" s="9"/>
      <c r="X672" s="9"/>
      <c r="Z672" s="9"/>
      <c r="AA672" s="9"/>
    </row>
    <row r="673" spans="7:27" ht="12.75" x14ac:dyDescent="0.2">
      <c r="G673" s="4"/>
      <c r="H673" s="12"/>
      <c r="I673" s="13"/>
      <c r="K673" s="17"/>
      <c r="L673" s="9"/>
      <c r="M673" s="12"/>
      <c r="P673" s="9"/>
      <c r="V673" s="13"/>
      <c r="W673" s="9"/>
      <c r="X673" s="9"/>
      <c r="Z673" s="9"/>
      <c r="AA673" s="9"/>
    </row>
    <row r="674" spans="7:27" ht="12.75" x14ac:dyDescent="0.2">
      <c r="G674" s="4"/>
      <c r="H674" s="12"/>
      <c r="I674" s="13"/>
      <c r="K674" s="17"/>
      <c r="L674" s="9"/>
      <c r="M674" s="12"/>
      <c r="P674" s="9"/>
      <c r="V674" s="13"/>
      <c r="W674" s="9"/>
      <c r="X674" s="9"/>
      <c r="Z674" s="9"/>
      <c r="AA674" s="9"/>
    </row>
    <row r="675" spans="7:27" ht="12.75" x14ac:dyDescent="0.2">
      <c r="G675" s="4"/>
      <c r="H675" s="12"/>
      <c r="I675" s="13"/>
      <c r="K675" s="17"/>
      <c r="L675" s="9"/>
      <c r="M675" s="12"/>
      <c r="P675" s="9"/>
      <c r="V675" s="13"/>
      <c r="W675" s="9"/>
      <c r="X675" s="9"/>
      <c r="Z675" s="9"/>
      <c r="AA675" s="9"/>
    </row>
    <row r="676" spans="7:27" ht="12.75" x14ac:dyDescent="0.2">
      <c r="G676" s="4"/>
      <c r="H676" s="12"/>
      <c r="I676" s="13"/>
      <c r="K676" s="17"/>
      <c r="L676" s="9"/>
      <c r="M676" s="12"/>
      <c r="P676" s="9"/>
      <c r="V676" s="13"/>
      <c r="W676" s="9"/>
      <c r="X676" s="9"/>
      <c r="Z676" s="9"/>
      <c r="AA676" s="9"/>
    </row>
    <row r="677" spans="7:27" ht="12.75" x14ac:dyDescent="0.2">
      <c r="G677" s="4"/>
      <c r="H677" s="12"/>
      <c r="I677" s="13"/>
      <c r="K677" s="17"/>
      <c r="L677" s="9"/>
      <c r="M677" s="12"/>
      <c r="P677" s="9"/>
      <c r="V677" s="13"/>
      <c r="W677" s="9"/>
      <c r="X677" s="9"/>
      <c r="Z677" s="9"/>
      <c r="AA677" s="9"/>
    </row>
    <row r="678" spans="7:27" ht="12.75" x14ac:dyDescent="0.2">
      <c r="G678" s="4"/>
      <c r="H678" s="12"/>
      <c r="I678" s="13"/>
      <c r="K678" s="17"/>
      <c r="L678" s="9"/>
      <c r="M678" s="12"/>
      <c r="P678" s="9"/>
      <c r="V678" s="13"/>
      <c r="W678" s="9"/>
      <c r="X678" s="9"/>
      <c r="Z678" s="9"/>
      <c r="AA678" s="9"/>
    </row>
    <row r="679" spans="7:27" ht="12.75" x14ac:dyDescent="0.2">
      <c r="G679" s="4"/>
      <c r="H679" s="12"/>
      <c r="I679" s="13"/>
      <c r="K679" s="17"/>
      <c r="L679" s="9"/>
      <c r="M679" s="12"/>
      <c r="P679" s="9"/>
      <c r="V679" s="13"/>
      <c r="W679" s="9"/>
      <c r="X679" s="9"/>
      <c r="Z679" s="9"/>
      <c r="AA679" s="9"/>
    </row>
    <row r="680" spans="7:27" ht="12.75" x14ac:dyDescent="0.2">
      <c r="G680" s="4"/>
      <c r="H680" s="12"/>
      <c r="I680" s="13"/>
      <c r="K680" s="17"/>
      <c r="L680" s="9"/>
      <c r="M680" s="12"/>
      <c r="P680" s="9"/>
      <c r="V680" s="13"/>
      <c r="W680" s="9"/>
      <c r="X680" s="9"/>
      <c r="Z680" s="9"/>
      <c r="AA680" s="9"/>
    </row>
    <row r="681" spans="7:27" ht="12.75" x14ac:dyDescent="0.2">
      <c r="G681" s="4"/>
      <c r="H681" s="12"/>
      <c r="I681" s="13"/>
      <c r="K681" s="17"/>
      <c r="L681" s="9"/>
      <c r="M681" s="12"/>
      <c r="P681" s="9"/>
      <c r="V681" s="13"/>
      <c r="W681" s="9"/>
      <c r="X681" s="9"/>
      <c r="Z681" s="9"/>
      <c r="AA681" s="9"/>
    </row>
    <row r="682" spans="7:27" ht="12.75" x14ac:dyDescent="0.2">
      <c r="G682" s="4"/>
      <c r="H682" s="12"/>
      <c r="I682" s="13"/>
      <c r="K682" s="17"/>
      <c r="L682" s="9"/>
      <c r="M682" s="12"/>
      <c r="P682" s="9"/>
      <c r="V682" s="13"/>
      <c r="W682" s="9"/>
      <c r="X682" s="9"/>
      <c r="Z682" s="9"/>
      <c r="AA682" s="9"/>
    </row>
    <row r="683" spans="7:27" ht="12.75" x14ac:dyDescent="0.2">
      <c r="G683" s="4"/>
      <c r="H683" s="12"/>
      <c r="I683" s="13"/>
      <c r="K683" s="17"/>
      <c r="L683" s="9"/>
      <c r="M683" s="12"/>
      <c r="P683" s="9"/>
      <c r="V683" s="13"/>
      <c r="W683" s="9"/>
      <c r="X683" s="9"/>
      <c r="Z683" s="9"/>
      <c r="AA683" s="9"/>
    </row>
    <row r="684" spans="7:27" ht="12.75" x14ac:dyDescent="0.2">
      <c r="G684" s="4"/>
      <c r="H684" s="12"/>
      <c r="I684" s="13"/>
      <c r="K684" s="17"/>
      <c r="L684" s="9"/>
      <c r="M684" s="12"/>
      <c r="P684" s="9"/>
      <c r="V684" s="13"/>
      <c r="W684" s="9"/>
      <c r="X684" s="9"/>
      <c r="Z684" s="9"/>
      <c r="AA684" s="9"/>
    </row>
    <row r="685" spans="7:27" ht="12.75" x14ac:dyDescent="0.2">
      <c r="G685" s="4"/>
      <c r="H685" s="12"/>
      <c r="I685" s="13"/>
      <c r="K685" s="17"/>
      <c r="L685" s="9"/>
      <c r="M685" s="12"/>
      <c r="P685" s="9"/>
      <c r="V685" s="13"/>
      <c r="W685" s="9"/>
      <c r="X685" s="9"/>
      <c r="Z685" s="9"/>
      <c r="AA685" s="9"/>
    </row>
    <row r="686" spans="7:27" ht="12.75" x14ac:dyDescent="0.2">
      <c r="G686" s="4"/>
      <c r="H686" s="12"/>
      <c r="I686" s="13"/>
      <c r="K686" s="17"/>
      <c r="L686" s="9"/>
      <c r="M686" s="12"/>
      <c r="P686" s="9"/>
      <c r="V686" s="13"/>
      <c r="W686" s="9"/>
      <c r="X686" s="9"/>
      <c r="Z686" s="9"/>
      <c r="AA686" s="9"/>
    </row>
    <row r="687" spans="7:27" ht="12.75" x14ac:dyDescent="0.2">
      <c r="G687" s="4"/>
      <c r="H687" s="12"/>
      <c r="I687" s="13"/>
      <c r="K687" s="17"/>
      <c r="L687" s="9"/>
      <c r="M687" s="12"/>
      <c r="P687" s="9"/>
      <c r="V687" s="13"/>
      <c r="W687" s="9"/>
      <c r="X687" s="9"/>
      <c r="Z687" s="9"/>
      <c r="AA687" s="9"/>
    </row>
    <row r="688" spans="7:27" ht="12.75" x14ac:dyDescent="0.2">
      <c r="G688" s="4"/>
      <c r="H688" s="12"/>
      <c r="I688" s="13"/>
      <c r="K688" s="17"/>
      <c r="L688" s="9"/>
      <c r="M688" s="12"/>
      <c r="P688" s="9"/>
      <c r="V688" s="13"/>
      <c r="W688" s="9"/>
      <c r="X688" s="9"/>
      <c r="Z688" s="9"/>
      <c r="AA688" s="9"/>
    </row>
    <row r="689" spans="7:27" ht="12.75" x14ac:dyDescent="0.2">
      <c r="G689" s="4"/>
      <c r="H689" s="12"/>
      <c r="I689" s="13"/>
      <c r="K689" s="17"/>
      <c r="L689" s="9"/>
      <c r="M689" s="12"/>
      <c r="P689" s="9"/>
      <c r="V689" s="13"/>
      <c r="W689" s="9"/>
      <c r="X689" s="9"/>
      <c r="Z689" s="9"/>
      <c r="AA689" s="9"/>
    </row>
    <row r="690" spans="7:27" ht="12.75" x14ac:dyDescent="0.2">
      <c r="G690" s="4"/>
      <c r="H690" s="12"/>
      <c r="I690" s="13"/>
      <c r="K690" s="17"/>
      <c r="L690" s="9"/>
      <c r="M690" s="12"/>
      <c r="P690" s="9"/>
      <c r="V690" s="13"/>
      <c r="W690" s="9"/>
      <c r="X690" s="9"/>
      <c r="Z690" s="9"/>
      <c r="AA690" s="9"/>
    </row>
    <row r="691" spans="7:27" ht="12.75" x14ac:dyDescent="0.2">
      <c r="G691" s="4"/>
      <c r="H691" s="12"/>
      <c r="I691" s="13"/>
      <c r="K691" s="17"/>
      <c r="L691" s="9"/>
      <c r="M691" s="12"/>
      <c r="P691" s="9"/>
      <c r="V691" s="13"/>
      <c r="W691" s="9"/>
      <c r="X691" s="9"/>
      <c r="Z691" s="9"/>
      <c r="AA691" s="9"/>
    </row>
    <row r="692" spans="7:27" ht="12.75" x14ac:dyDescent="0.2">
      <c r="G692" s="4"/>
      <c r="H692" s="12"/>
      <c r="I692" s="13"/>
      <c r="K692" s="17"/>
      <c r="L692" s="9"/>
      <c r="M692" s="12"/>
      <c r="P692" s="9"/>
      <c r="V692" s="13"/>
      <c r="W692" s="9"/>
      <c r="X692" s="9"/>
      <c r="Z692" s="9"/>
      <c r="AA692" s="9"/>
    </row>
    <row r="693" spans="7:27" ht="12.75" x14ac:dyDescent="0.2">
      <c r="G693" s="4"/>
      <c r="H693" s="12"/>
      <c r="I693" s="13"/>
      <c r="K693" s="17"/>
      <c r="L693" s="9"/>
      <c r="M693" s="12"/>
      <c r="P693" s="9"/>
      <c r="V693" s="13"/>
      <c r="W693" s="9"/>
      <c r="X693" s="9"/>
      <c r="Z693" s="9"/>
      <c r="AA693" s="9"/>
    </row>
    <row r="694" spans="7:27" ht="12.75" x14ac:dyDescent="0.2">
      <c r="G694" s="4"/>
      <c r="H694" s="12"/>
      <c r="I694" s="13"/>
      <c r="K694" s="17"/>
      <c r="L694" s="9"/>
      <c r="M694" s="12"/>
      <c r="P694" s="9"/>
      <c r="V694" s="13"/>
      <c r="W694" s="9"/>
      <c r="X694" s="9"/>
      <c r="Z694" s="9"/>
      <c r="AA694" s="9"/>
    </row>
    <row r="695" spans="7:27" ht="12.75" x14ac:dyDescent="0.2">
      <c r="G695" s="4"/>
      <c r="H695" s="12"/>
      <c r="I695" s="13"/>
      <c r="K695" s="17"/>
      <c r="L695" s="9"/>
      <c r="M695" s="12"/>
      <c r="P695" s="9"/>
      <c r="V695" s="13"/>
      <c r="W695" s="9"/>
      <c r="X695" s="9"/>
      <c r="Z695" s="9"/>
      <c r="AA695" s="9"/>
    </row>
    <row r="696" spans="7:27" ht="12.75" x14ac:dyDescent="0.2">
      <c r="G696" s="4"/>
      <c r="H696" s="12"/>
      <c r="I696" s="13"/>
      <c r="K696" s="17"/>
      <c r="L696" s="9"/>
      <c r="M696" s="12"/>
      <c r="P696" s="9"/>
      <c r="V696" s="13"/>
      <c r="W696" s="9"/>
      <c r="X696" s="9"/>
      <c r="Z696" s="9"/>
      <c r="AA696" s="9"/>
    </row>
    <row r="697" spans="7:27" ht="12.75" x14ac:dyDescent="0.2">
      <c r="G697" s="4"/>
      <c r="H697" s="12"/>
      <c r="I697" s="13"/>
      <c r="K697" s="17"/>
      <c r="L697" s="9"/>
      <c r="M697" s="12"/>
      <c r="P697" s="9"/>
      <c r="V697" s="13"/>
      <c r="W697" s="9"/>
      <c r="X697" s="9"/>
      <c r="Z697" s="9"/>
      <c r="AA697" s="9"/>
    </row>
    <row r="698" spans="7:27" ht="12.75" x14ac:dyDescent="0.2">
      <c r="G698" s="4"/>
      <c r="H698" s="12"/>
      <c r="I698" s="13"/>
      <c r="K698" s="17"/>
      <c r="L698" s="9"/>
      <c r="M698" s="12"/>
      <c r="P698" s="9"/>
      <c r="V698" s="13"/>
      <c r="W698" s="9"/>
      <c r="X698" s="9"/>
      <c r="Z698" s="9"/>
      <c r="AA698" s="9"/>
    </row>
    <row r="699" spans="7:27" ht="12.75" x14ac:dyDescent="0.2">
      <c r="G699" s="4"/>
      <c r="H699" s="12"/>
      <c r="I699" s="13"/>
      <c r="K699" s="17"/>
      <c r="L699" s="9"/>
      <c r="M699" s="12"/>
      <c r="P699" s="9"/>
      <c r="V699" s="13"/>
      <c r="W699" s="9"/>
      <c r="X699" s="9"/>
      <c r="Z699" s="9"/>
      <c r="AA699" s="9"/>
    </row>
    <row r="700" spans="7:27" ht="12.75" x14ac:dyDescent="0.2">
      <c r="G700" s="4"/>
      <c r="H700" s="12"/>
      <c r="I700" s="13"/>
      <c r="K700" s="17"/>
      <c r="L700" s="9"/>
      <c r="M700" s="12"/>
      <c r="P700" s="9"/>
      <c r="V700" s="13"/>
      <c r="W700" s="9"/>
      <c r="X700" s="9"/>
      <c r="Z700" s="9"/>
      <c r="AA700" s="9"/>
    </row>
    <row r="701" spans="7:27" ht="12.75" x14ac:dyDescent="0.2">
      <c r="G701" s="4"/>
      <c r="H701" s="12"/>
      <c r="I701" s="13"/>
      <c r="K701" s="17"/>
      <c r="L701" s="9"/>
      <c r="M701" s="12"/>
      <c r="P701" s="9"/>
      <c r="V701" s="13"/>
      <c r="W701" s="9"/>
      <c r="X701" s="9"/>
      <c r="Z701" s="9"/>
      <c r="AA701" s="9"/>
    </row>
    <row r="702" spans="7:27" ht="12.75" x14ac:dyDescent="0.2">
      <c r="G702" s="4"/>
      <c r="H702" s="12"/>
      <c r="I702" s="13"/>
      <c r="K702" s="17"/>
      <c r="L702" s="9"/>
      <c r="M702" s="12"/>
      <c r="P702" s="9"/>
      <c r="V702" s="13"/>
      <c r="W702" s="9"/>
      <c r="X702" s="9"/>
      <c r="Z702" s="9"/>
      <c r="AA702" s="9"/>
    </row>
    <row r="703" spans="7:27" ht="12.75" x14ac:dyDescent="0.2">
      <c r="G703" s="4"/>
      <c r="H703" s="12"/>
      <c r="I703" s="13"/>
      <c r="K703" s="17"/>
      <c r="L703" s="9"/>
      <c r="M703" s="12"/>
      <c r="P703" s="9"/>
      <c r="V703" s="13"/>
      <c r="W703" s="9"/>
      <c r="X703" s="9"/>
      <c r="Z703" s="9"/>
      <c r="AA703" s="9"/>
    </row>
    <row r="704" spans="7:27" ht="12.75" x14ac:dyDescent="0.2">
      <c r="G704" s="4"/>
      <c r="H704" s="12"/>
      <c r="I704" s="13"/>
      <c r="K704" s="17"/>
      <c r="L704" s="9"/>
      <c r="M704" s="12"/>
      <c r="P704" s="9"/>
      <c r="V704" s="13"/>
      <c r="W704" s="9"/>
      <c r="X704" s="9"/>
      <c r="Z704" s="9"/>
      <c r="AA704" s="9"/>
    </row>
    <row r="705" spans="7:27" ht="12.75" x14ac:dyDescent="0.2">
      <c r="G705" s="4"/>
      <c r="H705" s="12"/>
      <c r="I705" s="13"/>
      <c r="K705" s="17"/>
      <c r="L705" s="9"/>
      <c r="M705" s="12"/>
      <c r="P705" s="9"/>
      <c r="V705" s="13"/>
      <c r="W705" s="9"/>
      <c r="X705" s="9"/>
      <c r="Z705" s="9"/>
      <c r="AA705" s="9"/>
    </row>
    <row r="706" spans="7:27" ht="12.75" x14ac:dyDescent="0.2">
      <c r="G706" s="4"/>
      <c r="H706" s="12"/>
      <c r="I706" s="13"/>
      <c r="K706" s="17"/>
      <c r="L706" s="9"/>
      <c r="M706" s="12"/>
      <c r="P706" s="9"/>
      <c r="V706" s="13"/>
      <c r="W706" s="9"/>
      <c r="X706" s="9"/>
      <c r="Z706" s="9"/>
      <c r="AA706" s="9"/>
    </row>
    <row r="707" spans="7:27" ht="12.75" x14ac:dyDescent="0.2">
      <c r="G707" s="4"/>
      <c r="H707" s="12"/>
      <c r="I707" s="13"/>
      <c r="K707" s="17"/>
      <c r="L707" s="9"/>
      <c r="M707" s="12"/>
      <c r="P707" s="9"/>
      <c r="V707" s="13"/>
      <c r="W707" s="9"/>
      <c r="X707" s="9"/>
      <c r="Z707" s="9"/>
      <c r="AA707" s="9"/>
    </row>
    <row r="708" spans="7:27" ht="12.75" x14ac:dyDescent="0.2">
      <c r="G708" s="4"/>
      <c r="H708" s="12"/>
      <c r="I708" s="13"/>
      <c r="K708" s="17"/>
      <c r="L708" s="9"/>
      <c r="M708" s="12"/>
      <c r="P708" s="9"/>
      <c r="V708" s="13"/>
      <c r="W708" s="9"/>
      <c r="X708" s="9"/>
      <c r="Z708" s="9"/>
      <c r="AA708" s="9"/>
    </row>
    <row r="709" spans="7:27" ht="12.75" x14ac:dyDescent="0.2">
      <c r="G709" s="4"/>
      <c r="H709" s="12"/>
      <c r="I709" s="13"/>
      <c r="K709" s="17"/>
      <c r="L709" s="9"/>
      <c r="M709" s="12"/>
      <c r="P709" s="9"/>
      <c r="V709" s="13"/>
      <c r="W709" s="9"/>
      <c r="X709" s="9"/>
      <c r="Z709" s="9"/>
      <c r="AA709" s="9"/>
    </row>
    <row r="710" spans="7:27" ht="12.75" x14ac:dyDescent="0.2">
      <c r="G710" s="4"/>
      <c r="H710" s="12"/>
      <c r="I710" s="13"/>
      <c r="K710" s="17"/>
      <c r="L710" s="9"/>
      <c r="M710" s="12"/>
      <c r="P710" s="9"/>
      <c r="V710" s="13"/>
      <c r="W710" s="9"/>
      <c r="X710" s="9"/>
      <c r="Z710" s="9"/>
      <c r="AA710" s="9"/>
    </row>
    <row r="711" spans="7:27" ht="12.75" x14ac:dyDescent="0.2">
      <c r="G711" s="4"/>
      <c r="H711" s="12"/>
      <c r="I711" s="13"/>
      <c r="K711" s="17"/>
      <c r="L711" s="9"/>
      <c r="M711" s="12"/>
      <c r="P711" s="9"/>
      <c r="V711" s="13"/>
      <c r="W711" s="9"/>
      <c r="X711" s="9"/>
      <c r="Z711" s="9"/>
      <c r="AA711" s="9"/>
    </row>
    <row r="712" spans="7:27" ht="12.75" x14ac:dyDescent="0.2">
      <c r="G712" s="4"/>
      <c r="H712" s="12"/>
      <c r="I712" s="13"/>
      <c r="K712" s="17"/>
      <c r="L712" s="9"/>
      <c r="M712" s="12"/>
      <c r="P712" s="9"/>
      <c r="V712" s="13"/>
      <c r="W712" s="9"/>
      <c r="X712" s="9"/>
      <c r="Z712" s="9"/>
      <c r="AA712" s="9"/>
    </row>
    <row r="713" spans="7:27" ht="12.75" x14ac:dyDescent="0.2">
      <c r="G713" s="4"/>
      <c r="H713" s="12"/>
      <c r="I713" s="13"/>
      <c r="K713" s="17"/>
      <c r="L713" s="9"/>
      <c r="M713" s="12"/>
      <c r="P713" s="9"/>
      <c r="V713" s="13"/>
      <c r="W713" s="9"/>
      <c r="X713" s="9"/>
      <c r="Z713" s="9"/>
      <c r="AA713" s="9"/>
    </row>
    <row r="714" spans="7:27" ht="12.75" x14ac:dyDescent="0.2">
      <c r="G714" s="4"/>
      <c r="H714" s="12"/>
      <c r="I714" s="13"/>
      <c r="K714" s="17"/>
      <c r="L714" s="9"/>
      <c r="M714" s="12"/>
      <c r="P714" s="9"/>
      <c r="V714" s="13"/>
      <c r="W714" s="9"/>
      <c r="X714" s="9"/>
      <c r="Z714" s="9"/>
      <c r="AA714" s="9"/>
    </row>
    <row r="715" spans="7:27" ht="12.75" x14ac:dyDescent="0.2">
      <c r="G715" s="4"/>
      <c r="H715" s="12"/>
      <c r="I715" s="13"/>
      <c r="K715" s="17"/>
      <c r="L715" s="9"/>
      <c r="M715" s="12"/>
      <c r="P715" s="9"/>
      <c r="V715" s="13"/>
      <c r="W715" s="9"/>
      <c r="X715" s="9"/>
      <c r="Z715" s="9"/>
      <c r="AA715" s="9"/>
    </row>
    <row r="716" spans="7:27" ht="12.75" x14ac:dyDescent="0.2">
      <c r="G716" s="4"/>
      <c r="H716" s="12"/>
      <c r="I716" s="13"/>
      <c r="K716" s="17"/>
      <c r="L716" s="9"/>
      <c r="M716" s="12"/>
      <c r="P716" s="9"/>
      <c r="V716" s="13"/>
      <c r="W716" s="9"/>
      <c r="X716" s="9"/>
      <c r="Z716" s="9"/>
      <c r="AA716" s="9"/>
    </row>
    <row r="717" spans="7:27" ht="12.75" x14ac:dyDescent="0.2">
      <c r="G717" s="4"/>
      <c r="H717" s="12"/>
      <c r="I717" s="13"/>
      <c r="K717" s="17"/>
      <c r="L717" s="9"/>
      <c r="M717" s="12"/>
      <c r="P717" s="9"/>
      <c r="V717" s="13"/>
      <c r="W717" s="9"/>
      <c r="X717" s="9"/>
      <c r="Z717" s="9"/>
      <c r="AA717" s="9"/>
    </row>
    <row r="718" spans="7:27" ht="12.75" x14ac:dyDescent="0.2">
      <c r="G718" s="4"/>
      <c r="H718" s="12"/>
      <c r="I718" s="13"/>
      <c r="K718" s="17"/>
      <c r="L718" s="9"/>
      <c r="M718" s="12"/>
      <c r="P718" s="9"/>
      <c r="V718" s="13"/>
      <c r="W718" s="9"/>
      <c r="X718" s="9"/>
      <c r="Z718" s="9"/>
      <c r="AA718" s="9"/>
    </row>
    <row r="719" spans="7:27" ht="12.75" x14ac:dyDescent="0.2">
      <c r="G719" s="4"/>
      <c r="H719" s="12"/>
      <c r="I719" s="13"/>
      <c r="K719" s="17"/>
      <c r="L719" s="9"/>
      <c r="M719" s="12"/>
      <c r="P719" s="9"/>
      <c r="V719" s="13"/>
      <c r="W719" s="9"/>
      <c r="X719" s="9"/>
      <c r="Z719" s="9"/>
      <c r="AA719" s="9"/>
    </row>
    <row r="720" spans="7:27" ht="12.75" x14ac:dyDescent="0.2">
      <c r="G720" s="4"/>
      <c r="H720" s="12"/>
      <c r="I720" s="13"/>
      <c r="K720" s="17"/>
      <c r="L720" s="9"/>
      <c r="M720" s="12"/>
      <c r="P720" s="9"/>
      <c r="V720" s="13"/>
      <c r="W720" s="9"/>
      <c r="X720" s="9"/>
      <c r="Z720" s="9"/>
      <c r="AA720" s="9"/>
    </row>
    <row r="721" spans="7:27" ht="12.75" x14ac:dyDescent="0.2">
      <c r="G721" s="4"/>
      <c r="H721" s="12"/>
      <c r="I721" s="13"/>
      <c r="K721" s="17"/>
      <c r="L721" s="9"/>
      <c r="M721" s="12"/>
      <c r="P721" s="9"/>
      <c r="V721" s="13"/>
      <c r="W721" s="9"/>
      <c r="X721" s="9"/>
      <c r="Z721" s="9"/>
      <c r="AA721" s="9"/>
    </row>
    <row r="722" spans="7:27" ht="12.75" x14ac:dyDescent="0.2">
      <c r="G722" s="4"/>
      <c r="H722" s="12"/>
      <c r="I722" s="13"/>
      <c r="K722" s="17"/>
      <c r="L722" s="9"/>
      <c r="M722" s="12"/>
      <c r="P722" s="9"/>
      <c r="V722" s="13"/>
      <c r="W722" s="9"/>
      <c r="X722" s="9"/>
      <c r="Z722" s="9"/>
      <c r="AA722" s="9"/>
    </row>
    <row r="723" spans="7:27" ht="12.75" x14ac:dyDescent="0.2">
      <c r="G723" s="4"/>
      <c r="H723" s="12"/>
      <c r="I723" s="13"/>
      <c r="K723" s="17"/>
      <c r="L723" s="9"/>
      <c r="M723" s="12"/>
      <c r="P723" s="9"/>
      <c r="V723" s="13"/>
      <c r="W723" s="9"/>
      <c r="X723" s="9"/>
      <c r="Z723" s="9"/>
      <c r="AA723" s="9"/>
    </row>
    <row r="724" spans="7:27" ht="12.75" x14ac:dyDescent="0.2">
      <c r="G724" s="4"/>
      <c r="H724" s="12"/>
      <c r="I724" s="13"/>
      <c r="K724" s="17"/>
      <c r="L724" s="9"/>
      <c r="M724" s="12"/>
      <c r="P724" s="9"/>
      <c r="V724" s="13"/>
      <c r="W724" s="9"/>
      <c r="X724" s="9"/>
      <c r="Z724" s="9"/>
      <c r="AA724" s="9"/>
    </row>
    <row r="725" spans="7:27" ht="12.75" x14ac:dyDescent="0.2">
      <c r="G725" s="4"/>
      <c r="H725" s="12"/>
      <c r="I725" s="13"/>
      <c r="K725" s="17"/>
      <c r="L725" s="9"/>
      <c r="M725" s="12"/>
      <c r="P725" s="9"/>
      <c r="V725" s="13"/>
      <c r="W725" s="9"/>
      <c r="X725" s="9"/>
      <c r="Z725" s="9"/>
      <c r="AA725" s="9"/>
    </row>
    <row r="726" spans="7:27" ht="12.75" x14ac:dyDescent="0.2">
      <c r="G726" s="4"/>
      <c r="H726" s="12"/>
      <c r="I726" s="13"/>
      <c r="K726" s="17"/>
      <c r="L726" s="9"/>
      <c r="M726" s="12"/>
      <c r="P726" s="9"/>
      <c r="V726" s="13"/>
      <c r="W726" s="9"/>
      <c r="X726" s="9"/>
      <c r="Z726" s="9"/>
      <c r="AA726" s="9"/>
    </row>
    <row r="727" spans="7:27" ht="12.75" x14ac:dyDescent="0.2">
      <c r="G727" s="4"/>
      <c r="H727" s="12"/>
      <c r="I727" s="13"/>
      <c r="K727" s="17"/>
      <c r="L727" s="9"/>
      <c r="M727" s="12"/>
      <c r="P727" s="9"/>
      <c r="V727" s="13"/>
      <c r="W727" s="9"/>
      <c r="X727" s="9"/>
      <c r="Z727" s="9"/>
      <c r="AA727" s="9"/>
    </row>
    <row r="728" spans="7:27" ht="12.75" x14ac:dyDescent="0.2">
      <c r="G728" s="4"/>
      <c r="H728" s="12"/>
      <c r="I728" s="13"/>
      <c r="K728" s="17"/>
      <c r="L728" s="9"/>
      <c r="M728" s="12"/>
      <c r="P728" s="9"/>
      <c r="V728" s="13"/>
      <c r="W728" s="9"/>
      <c r="X728" s="9"/>
      <c r="Z728" s="9"/>
      <c r="AA728" s="9"/>
    </row>
    <row r="729" spans="7:27" ht="12.75" x14ac:dyDescent="0.2">
      <c r="G729" s="4"/>
      <c r="H729" s="12"/>
      <c r="I729" s="13"/>
      <c r="K729" s="17"/>
      <c r="L729" s="9"/>
      <c r="M729" s="12"/>
      <c r="P729" s="9"/>
      <c r="V729" s="13"/>
      <c r="W729" s="9"/>
      <c r="X729" s="9"/>
      <c r="Z729" s="9"/>
      <c r="AA729" s="9"/>
    </row>
    <row r="730" spans="7:27" ht="12.75" x14ac:dyDescent="0.2">
      <c r="G730" s="4"/>
      <c r="H730" s="12"/>
      <c r="I730" s="13"/>
      <c r="K730" s="17"/>
      <c r="L730" s="9"/>
      <c r="M730" s="12"/>
      <c r="P730" s="9"/>
      <c r="V730" s="13"/>
      <c r="W730" s="9"/>
      <c r="X730" s="9"/>
      <c r="Z730" s="9"/>
      <c r="AA730" s="9"/>
    </row>
    <row r="731" spans="7:27" ht="12.75" x14ac:dyDescent="0.2">
      <c r="G731" s="4"/>
      <c r="H731" s="12"/>
      <c r="I731" s="13"/>
      <c r="K731" s="17"/>
      <c r="L731" s="9"/>
      <c r="M731" s="12"/>
      <c r="P731" s="9"/>
      <c r="V731" s="13"/>
      <c r="W731" s="9"/>
      <c r="X731" s="9"/>
      <c r="Z731" s="9"/>
      <c r="AA731" s="9"/>
    </row>
    <row r="732" spans="7:27" ht="12.75" x14ac:dyDescent="0.2">
      <c r="G732" s="4"/>
      <c r="H732" s="12"/>
      <c r="I732" s="13"/>
      <c r="K732" s="17"/>
      <c r="L732" s="9"/>
      <c r="M732" s="12"/>
      <c r="P732" s="9"/>
      <c r="V732" s="13"/>
      <c r="W732" s="9"/>
      <c r="X732" s="9"/>
      <c r="Z732" s="9"/>
      <c r="AA732" s="9"/>
    </row>
    <row r="733" spans="7:27" ht="12.75" x14ac:dyDescent="0.2">
      <c r="G733" s="4"/>
      <c r="H733" s="12"/>
      <c r="I733" s="13"/>
      <c r="K733" s="17"/>
      <c r="L733" s="9"/>
      <c r="M733" s="12"/>
      <c r="P733" s="9"/>
      <c r="V733" s="13"/>
      <c r="W733" s="9"/>
      <c r="X733" s="9"/>
      <c r="Z733" s="9"/>
      <c r="AA733" s="9"/>
    </row>
    <row r="734" spans="7:27" ht="12.75" x14ac:dyDescent="0.2">
      <c r="G734" s="4"/>
      <c r="H734" s="12"/>
      <c r="I734" s="13"/>
      <c r="K734" s="17"/>
      <c r="L734" s="9"/>
      <c r="M734" s="12"/>
      <c r="P734" s="9"/>
      <c r="V734" s="13"/>
      <c r="W734" s="9"/>
      <c r="X734" s="9"/>
      <c r="Z734" s="9"/>
      <c r="AA734" s="9"/>
    </row>
    <row r="735" spans="7:27" ht="12.75" x14ac:dyDescent="0.2">
      <c r="G735" s="4"/>
      <c r="H735" s="12"/>
      <c r="I735" s="13"/>
      <c r="K735" s="17"/>
      <c r="L735" s="9"/>
      <c r="M735" s="12"/>
      <c r="P735" s="9"/>
      <c r="V735" s="13"/>
      <c r="W735" s="9"/>
      <c r="X735" s="9"/>
      <c r="Z735" s="9"/>
      <c r="AA735" s="9"/>
    </row>
    <row r="736" spans="7:27" ht="12.75" x14ac:dyDescent="0.2">
      <c r="G736" s="4"/>
      <c r="H736" s="12"/>
      <c r="I736" s="13"/>
      <c r="K736" s="17"/>
      <c r="L736" s="9"/>
      <c r="M736" s="12"/>
      <c r="P736" s="9"/>
      <c r="V736" s="13"/>
      <c r="W736" s="9"/>
      <c r="X736" s="9"/>
      <c r="Z736" s="9"/>
      <c r="AA736" s="9"/>
    </row>
    <row r="737" spans="7:27" ht="12.75" x14ac:dyDescent="0.2">
      <c r="G737" s="4"/>
      <c r="H737" s="12"/>
      <c r="I737" s="13"/>
      <c r="K737" s="17"/>
      <c r="L737" s="9"/>
      <c r="M737" s="12"/>
      <c r="P737" s="9"/>
      <c r="V737" s="13"/>
      <c r="W737" s="9"/>
      <c r="X737" s="9"/>
      <c r="Z737" s="9"/>
      <c r="AA737" s="9"/>
    </row>
    <row r="738" spans="7:27" ht="12.75" x14ac:dyDescent="0.2">
      <c r="G738" s="4"/>
      <c r="H738" s="12"/>
      <c r="I738" s="13"/>
      <c r="K738" s="17"/>
      <c r="L738" s="9"/>
      <c r="M738" s="12"/>
      <c r="P738" s="9"/>
      <c r="V738" s="13"/>
      <c r="W738" s="9"/>
      <c r="X738" s="9"/>
      <c r="Z738" s="9"/>
      <c r="AA738" s="9"/>
    </row>
    <row r="739" spans="7:27" ht="12.75" x14ac:dyDescent="0.2">
      <c r="G739" s="4"/>
      <c r="H739" s="12"/>
      <c r="I739" s="13"/>
      <c r="K739" s="17"/>
      <c r="L739" s="9"/>
      <c r="M739" s="12"/>
      <c r="P739" s="9"/>
      <c r="V739" s="13"/>
      <c r="W739" s="9"/>
      <c r="X739" s="9"/>
      <c r="Z739" s="9"/>
      <c r="AA739" s="9"/>
    </row>
    <row r="740" spans="7:27" ht="12.75" x14ac:dyDescent="0.2">
      <c r="G740" s="4"/>
      <c r="H740" s="12"/>
      <c r="I740" s="13"/>
      <c r="K740" s="17"/>
      <c r="L740" s="9"/>
      <c r="M740" s="12"/>
      <c r="P740" s="9"/>
      <c r="V740" s="13"/>
      <c r="W740" s="9"/>
      <c r="X740" s="9"/>
      <c r="Z740" s="9"/>
      <c r="AA740" s="9"/>
    </row>
    <row r="741" spans="7:27" ht="12.75" x14ac:dyDescent="0.2">
      <c r="G741" s="4"/>
      <c r="H741" s="12"/>
      <c r="I741" s="13"/>
      <c r="K741" s="17"/>
      <c r="L741" s="9"/>
      <c r="M741" s="12"/>
      <c r="P741" s="9"/>
      <c r="V741" s="13"/>
      <c r="W741" s="9"/>
      <c r="X741" s="9"/>
      <c r="Z741" s="9"/>
      <c r="AA741" s="9"/>
    </row>
    <row r="742" spans="7:27" ht="12.75" x14ac:dyDescent="0.2">
      <c r="G742" s="4"/>
      <c r="H742" s="12"/>
      <c r="I742" s="13"/>
      <c r="K742" s="17"/>
      <c r="L742" s="9"/>
      <c r="M742" s="12"/>
      <c r="P742" s="9"/>
      <c r="V742" s="13"/>
      <c r="W742" s="9"/>
      <c r="X742" s="9"/>
      <c r="Z742" s="9"/>
      <c r="AA742" s="9"/>
    </row>
    <row r="743" spans="7:27" ht="12.75" x14ac:dyDescent="0.2">
      <c r="G743" s="4"/>
      <c r="H743" s="12"/>
      <c r="I743" s="13"/>
      <c r="K743" s="17"/>
      <c r="L743" s="9"/>
      <c r="M743" s="12"/>
      <c r="P743" s="9"/>
      <c r="V743" s="13"/>
      <c r="W743" s="9"/>
      <c r="X743" s="9"/>
      <c r="Z743" s="9"/>
      <c r="AA743" s="9"/>
    </row>
    <row r="744" spans="7:27" ht="12.75" x14ac:dyDescent="0.2">
      <c r="G744" s="4"/>
      <c r="H744" s="12"/>
      <c r="I744" s="13"/>
      <c r="K744" s="17"/>
      <c r="L744" s="9"/>
      <c r="M744" s="12"/>
      <c r="P744" s="9"/>
      <c r="V744" s="13"/>
      <c r="W744" s="9"/>
      <c r="X744" s="9"/>
      <c r="Z744" s="9"/>
      <c r="AA744" s="9"/>
    </row>
    <row r="745" spans="7:27" ht="12.75" x14ac:dyDescent="0.2">
      <c r="G745" s="4"/>
      <c r="H745" s="12"/>
      <c r="I745" s="13"/>
      <c r="K745" s="17"/>
      <c r="L745" s="9"/>
      <c r="M745" s="12"/>
      <c r="P745" s="9"/>
      <c r="V745" s="13"/>
      <c r="W745" s="9"/>
      <c r="X745" s="9"/>
      <c r="Z745" s="9"/>
      <c r="AA745" s="9"/>
    </row>
    <row r="746" spans="7:27" ht="12.75" x14ac:dyDescent="0.2">
      <c r="G746" s="4"/>
      <c r="H746" s="12"/>
      <c r="I746" s="13"/>
      <c r="K746" s="17"/>
      <c r="L746" s="9"/>
      <c r="M746" s="12"/>
      <c r="P746" s="9"/>
      <c r="V746" s="13"/>
      <c r="W746" s="9"/>
      <c r="X746" s="9"/>
      <c r="Z746" s="9"/>
      <c r="AA746" s="9"/>
    </row>
    <row r="747" spans="7:27" ht="12.75" x14ac:dyDescent="0.2">
      <c r="G747" s="4"/>
      <c r="H747" s="12"/>
      <c r="I747" s="13"/>
      <c r="K747" s="17"/>
      <c r="L747" s="9"/>
      <c r="M747" s="12"/>
      <c r="P747" s="9"/>
      <c r="V747" s="13"/>
      <c r="W747" s="9"/>
      <c r="X747" s="9"/>
      <c r="Z747" s="9"/>
      <c r="AA747" s="9"/>
    </row>
    <row r="748" spans="7:27" ht="12.75" x14ac:dyDescent="0.2">
      <c r="G748" s="4"/>
      <c r="H748" s="12"/>
      <c r="I748" s="13"/>
      <c r="K748" s="17"/>
      <c r="L748" s="9"/>
      <c r="M748" s="12"/>
      <c r="P748" s="9"/>
      <c r="V748" s="13"/>
      <c r="W748" s="9"/>
      <c r="X748" s="9"/>
      <c r="Z748" s="9"/>
      <c r="AA748" s="9"/>
    </row>
    <row r="749" spans="7:27" ht="12.75" x14ac:dyDescent="0.2">
      <c r="G749" s="4"/>
      <c r="H749" s="12"/>
      <c r="I749" s="13"/>
      <c r="K749" s="17"/>
      <c r="L749" s="9"/>
      <c r="M749" s="12"/>
      <c r="P749" s="9"/>
      <c r="V749" s="13"/>
      <c r="W749" s="9"/>
      <c r="X749" s="9"/>
      <c r="Z749" s="9"/>
      <c r="AA749" s="9"/>
    </row>
    <row r="750" spans="7:27" ht="12.75" x14ac:dyDescent="0.2">
      <c r="G750" s="4"/>
      <c r="H750" s="12"/>
      <c r="I750" s="13"/>
      <c r="K750" s="17"/>
      <c r="L750" s="9"/>
      <c r="M750" s="12"/>
      <c r="P750" s="9"/>
      <c r="V750" s="13"/>
      <c r="W750" s="9"/>
      <c r="X750" s="9"/>
      <c r="Z750" s="9"/>
      <c r="AA750" s="9"/>
    </row>
    <row r="751" spans="7:27" ht="12.75" x14ac:dyDescent="0.2">
      <c r="G751" s="4"/>
      <c r="H751" s="12"/>
      <c r="I751" s="13"/>
      <c r="K751" s="17"/>
      <c r="L751" s="9"/>
      <c r="M751" s="12"/>
      <c r="P751" s="9"/>
      <c r="V751" s="13"/>
      <c r="W751" s="9"/>
      <c r="X751" s="9"/>
      <c r="Z751" s="9"/>
      <c r="AA751" s="9"/>
    </row>
    <row r="752" spans="7:27" ht="12.75" x14ac:dyDescent="0.2">
      <c r="G752" s="4"/>
      <c r="H752" s="12"/>
      <c r="I752" s="13"/>
      <c r="K752" s="17"/>
      <c r="L752" s="9"/>
      <c r="M752" s="12"/>
      <c r="P752" s="9"/>
      <c r="V752" s="13"/>
      <c r="W752" s="9"/>
      <c r="X752" s="9"/>
      <c r="Z752" s="9"/>
      <c r="AA752" s="9"/>
    </row>
    <row r="753" spans="7:27" ht="12.75" x14ac:dyDescent="0.2">
      <c r="G753" s="4"/>
      <c r="H753" s="12"/>
      <c r="I753" s="13"/>
      <c r="K753" s="17"/>
      <c r="L753" s="9"/>
      <c r="M753" s="12"/>
      <c r="P753" s="9"/>
      <c r="V753" s="13"/>
      <c r="W753" s="9"/>
      <c r="X753" s="9"/>
      <c r="Z753" s="9"/>
      <c r="AA753" s="9"/>
    </row>
    <row r="754" spans="7:27" ht="12.75" x14ac:dyDescent="0.2">
      <c r="G754" s="4"/>
      <c r="H754" s="12"/>
      <c r="I754" s="13"/>
      <c r="K754" s="17"/>
      <c r="L754" s="9"/>
      <c r="M754" s="12"/>
      <c r="P754" s="9"/>
      <c r="V754" s="13"/>
      <c r="W754" s="9"/>
      <c r="X754" s="9"/>
      <c r="Z754" s="9"/>
      <c r="AA754" s="9"/>
    </row>
    <row r="755" spans="7:27" ht="12.75" x14ac:dyDescent="0.2">
      <c r="G755" s="4"/>
      <c r="H755" s="12"/>
      <c r="I755" s="13"/>
      <c r="K755" s="17"/>
      <c r="L755" s="9"/>
      <c r="M755" s="12"/>
      <c r="P755" s="9"/>
      <c r="V755" s="13"/>
      <c r="W755" s="9"/>
      <c r="X755" s="9"/>
      <c r="Z755" s="9"/>
      <c r="AA755" s="9"/>
    </row>
    <row r="756" spans="7:27" ht="12.75" x14ac:dyDescent="0.2">
      <c r="G756" s="4"/>
      <c r="H756" s="12"/>
      <c r="I756" s="13"/>
      <c r="K756" s="17"/>
      <c r="L756" s="9"/>
      <c r="M756" s="12"/>
      <c r="P756" s="9"/>
      <c r="V756" s="13"/>
      <c r="W756" s="9"/>
      <c r="X756" s="9"/>
      <c r="Z756" s="9"/>
      <c r="AA756" s="9"/>
    </row>
    <row r="757" spans="7:27" ht="12.75" x14ac:dyDescent="0.2">
      <c r="G757" s="4"/>
      <c r="H757" s="12"/>
      <c r="I757" s="13"/>
      <c r="K757" s="17"/>
      <c r="L757" s="9"/>
      <c r="M757" s="12"/>
      <c r="P757" s="9"/>
      <c r="V757" s="13"/>
      <c r="W757" s="9"/>
      <c r="X757" s="9"/>
      <c r="Z757" s="9"/>
      <c r="AA757" s="9"/>
    </row>
    <row r="758" spans="7:27" ht="12.75" x14ac:dyDescent="0.2">
      <c r="G758" s="4"/>
      <c r="H758" s="12"/>
      <c r="I758" s="13"/>
      <c r="K758" s="17"/>
      <c r="L758" s="9"/>
      <c r="M758" s="12"/>
      <c r="P758" s="9"/>
      <c r="V758" s="13"/>
      <c r="W758" s="9"/>
      <c r="X758" s="9"/>
      <c r="Z758" s="9"/>
      <c r="AA758" s="9"/>
    </row>
    <row r="759" spans="7:27" ht="12.75" x14ac:dyDescent="0.2">
      <c r="G759" s="4"/>
      <c r="H759" s="12"/>
      <c r="I759" s="13"/>
      <c r="K759" s="17"/>
      <c r="L759" s="9"/>
      <c r="M759" s="12"/>
      <c r="P759" s="9"/>
      <c r="V759" s="13"/>
      <c r="W759" s="9"/>
      <c r="X759" s="9"/>
      <c r="Z759" s="9"/>
      <c r="AA759" s="9"/>
    </row>
    <row r="760" spans="7:27" ht="12.75" x14ac:dyDescent="0.2">
      <c r="G760" s="4"/>
      <c r="H760" s="12"/>
      <c r="I760" s="13"/>
      <c r="K760" s="17"/>
      <c r="L760" s="9"/>
      <c r="M760" s="12"/>
      <c r="P760" s="9"/>
      <c r="V760" s="13"/>
      <c r="W760" s="9"/>
      <c r="X760" s="9"/>
      <c r="Z760" s="9"/>
      <c r="AA760" s="9"/>
    </row>
    <row r="761" spans="7:27" ht="12.75" x14ac:dyDescent="0.2">
      <c r="G761" s="4"/>
      <c r="H761" s="12"/>
      <c r="I761" s="13"/>
      <c r="K761" s="17"/>
      <c r="L761" s="9"/>
      <c r="M761" s="12"/>
      <c r="P761" s="9"/>
      <c r="V761" s="13"/>
      <c r="W761" s="9"/>
      <c r="X761" s="9"/>
      <c r="Z761" s="9"/>
      <c r="AA761" s="9"/>
    </row>
    <row r="762" spans="7:27" ht="12.75" x14ac:dyDescent="0.2">
      <c r="G762" s="4"/>
      <c r="H762" s="12"/>
      <c r="I762" s="13"/>
      <c r="K762" s="17"/>
      <c r="L762" s="9"/>
      <c r="M762" s="12"/>
      <c r="P762" s="9"/>
      <c r="V762" s="13"/>
      <c r="W762" s="9"/>
      <c r="X762" s="9"/>
      <c r="Z762" s="9"/>
      <c r="AA762" s="9"/>
    </row>
    <row r="763" spans="7:27" ht="12.75" x14ac:dyDescent="0.2">
      <c r="G763" s="4"/>
      <c r="H763" s="12"/>
      <c r="I763" s="13"/>
      <c r="K763" s="17"/>
      <c r="L763" s="9"/>
      <c r="M763" s="12"/>
      <c r="P763" s="9"/>
      <c r="V763" s="13"/>
      <c r="W763" s="9"/>
      <c r="X763" s="9"/>
      <c r="Z763" s="9"/>
      <c r="AA763" s="9"/>
    </row>
    <row r="764" spans="7:27" ht="12.75" x14ac:dyDescent="0.2">
      <c r="G764" s="4"/>
      <c r="H764" s="12"/>
      <c r="I764" s="13"/>
      <c r="K764" s="17"/>
      <c r="L764" s="9"/>
      <c r="M764" s="12"/>
      <c r="P764" s="9"/>
      <c r="V764" s="13"/>
      <c r="W764" s="9"/>
      <c r="X764" s="9"/>
      <c r="Z764" s="9"/>
      <c r="AA764" s="9"/>
    </row>
    <row r="765" spans="7:27" ht="12.75" x14ac:dyDescent="0.2">
      <c r="G765" s="4"/>
      <c r="H765" s="12"/>
      <c r="I765" s="13"/>
      <c r="K765" s="17"/>
      <c r="L765" s="9"/>
      <c r="M765" s="12"/>
      <c r="P765" s="9"/>
      <c r="V765" s="13"/>
      <c r="W765" s="9"/>
      <c r="X765" s="9"/>
      <c r="Z765" s="9"/>
      <c r="AA765" s="9"/>
    </row>
    <row r="766" spans="7:27" ht="12.75" x14ac:dyDescent="0.2">
      <c r="G766" s="4"/>
      <c r="H766" s="12"/>
      <c r="I766" s="13"/>
      <c r="K766" s="17"/>
      <c r="L766" s="9"/>
      <c r="M766" s="12"/>
      <c r="P766" s="9"/>
      <c r="V766" s="13"/>
      <c r="W766" s="9"/>
      <c r="X766" s="9"/>
      <c r="Z766" s="9"/>
      <c r="AA766" s="9"/>
    </row>
    <row r="767" spans="7:27" ht="12.75" x14ac:dyDescent="0.2">
      <c r="G767" s="4"/>
      <c r="H767" s="12"/>
      <c r="I767" s="13"/>
      <c r="K767" s="17"/>
      <c r="L767" s="9"/>
      <c r="M767" s="12"/>
      <c r="P767" s="9"/>
      <c r="V767" s="13"/>
      <c r="W767" s="9"/>
      <c r="X767" s="9"/>
      <c r="Z767" s="9"/>
      <c r="AA767" s="9"/>
    </row>
    <row r="768" spans="7:27" ht="12.75" x14ac:dyDescent="0.2">
      <c r="G768" s="4"/>
      <c r="H768" s="12"/>
      <c r="I768" s="13"/>
      <c r="K768" s="17"/>
      <c r="L768" s="9"/>
      <c r="M768" s="12"/>
      <c r="P768" s="9"/>
      <c r="V768" s="13"/>
      <c r="W768" s="9"/>
      <c r="X768" s="9"/>
      <c r="Z768" s="9"/>
      <c r="AA768" s="9"/>
    </row>
    <row r="769" spans="7:27" ht="12.75" x14ac:dyDescent="0.2">
      <c r="G769" s="4"/>
      <c r="H769" s="12"/>
      <c r="I769" s="13"/>
      <c r="K769" s="17"/>
      <c r="L769" s="9"/>
      <c r="M769" s="12"/>
      <c r="P769" s="9"/>
      <c r="V769" s="13"/>
      <c r="W769" s="9"/>
      <c r="X769" s="9"/>
      <c r="Z769" s="9"/>
      <c r="AA769" s="9"/>
    </row>
    <row r="770" spans="7:27" ht="12.75" x14ac:dyDescent="0.2">
      <c r="G770" s="4"/>
      <c r="H770" s="12"/>
      <c r="I770" s="13"/>
      <c r="K770" s="17"/>
      <c r="L770" s="9"/>
      <c r="M770" s="12"/>
      <c r="P770" s="9"/>
      <c r="V770" s="13"/>
      <c r="W770" s="9"/>
      <c r="X770" s="9"/>
      <c r="Z770" s="9"/>
      <c r="AA770" s="9"/>
    </row>
    <row r="771" spans="7:27" ht="12.75" x14ac:dyDescent="0.2">
      <c r="G771" s="4"/>
      <c r="H771" s="12"/>
      <c r="I771" s="13"/>
      <c r="K771" s="17"/>
      <c r="L771" s="9"/>
      <c r="M771" s="12"/>
      <c r="P771" s="9"/>
      <c r="V771" s="13"/>
      <c r="W771" s="9"/>
      <c r="X771" s="9"/>
      <c r="Z771" s="9"/>
      <c r="AA771" s="9"/>
    </row>
    <row r="772" spans="7:27" ht="12.75" x14ac:dyDescent="0.2">
      <c r="G772" s="4"/>
      <c r="H772" s="12"/>
      <c r="I772" s="13"/>
      <c r="K772" s="17"/>
      <c r="L772" s="9"/>
      <c r="M772" s="12"/>
      <c r="P772" s="9"/>
      <c r="V772" s="13"/>
      <c r="W772" s="9"/>
      <c r="X772" s="9"/>
      <c r="Z772" s="9"/>
      <c r="AA772" s="9"/>
    </row>
    <row r="773" spans="7:27" ht="12.75" x14ac:dyDescent="0.2">
      <c r="G773" s="4"/>
      <c r="H773" s="12"/>
      <c r="I773" s="13"/>
      <c r="K773" s="17"/>
      <c r="L773" s="9"/>
      <c r="M773" s="12"/>
      <c r="P773" s="9"/>
      <c r="V773" s="13"/>
      <c r="W773" s="9"/>
      <c r="X773" s="9"/>
      <c r="Z773" s="9"/>
      <c r="AA773" s="9"/>
    </row>
    <row r="774" spans="7:27" ht="12.75" x14ac:dyDescent="0.2">
      <c r="G774" s="4"/>
      <c r="H774" s="12"/>
      <c r="I774" s="13"/>
      <c r="K774" s="17"/>
      <c r="L774" s="9"/>
      <c r="M774" s="12"/>
      <c r="P774" s="9"/>
      <c r="V774" s="13"/>
      <c r="W774" s="9"/>
      <c r="X774" s="9"/>
      <c r="Z774" s="9"/>
      <c r="AA774" s="9"/>
    </row>
    <row r="775" spans="7:27" ht="12.75" x14ac:dyDescent="0.2">
      <c r="G775" s="4"/>
      <c r="H775" s="12"/>
      <c r="I775" s="13"/>
      <c r="K775" s="17"/>
      <c r="L775" s="9"/>
      <c r="M775" s="12"/>
      <c r="P775" s="9"/>
      <c r="V775" s="13"/>
      <c r="W775" s="9"/>
      <c r="X775" s="9"/>
      <c r="Z775" s="9"/>
      <c r="AA775" s="9"/>
    </row>
    <row r="776" spans="7:27" ht="12.75" x14ac:dyDescent="0.2">
      <c r="G776" s="4"/>
      <c r="H776" s="12"/>
      <c r="I776" s="13"/>
      <c r="K776" s="17"/>
      <c r="L776" s="9"/>
      <c r="M776" s="12"/>
      <c r="P776" s="9"/>
      <c r="V776" s="13"/>
      <c r="W776" s="9"/>
      <c r="X776" s="9"/>
      <c r="Z776" s="9"/>
      <c r="AA776" s="9"/>
    </row>
    <row r="777" spans="7:27" ht="12.75" x14ac:dyDescent="0.2">
      <c r="G777" s="4"/>
      <c r="H777" s="12"/>
      <c r="I777" s="13"/>
      <c r="K777" s="17"/>
      <c r="L777" s="9"/>
      <c r="M777" s="12"/>
      <c r="P777" s="9"/>
      <c r="V777" s="13"/>
      <c r="W777" s="9"/>
      <c r="X777" s="9"/>
      <c r="Z777" s="9"/>
      <c r="AA777" s="9"/>
    </row>
    <row r="778" spans="7:27" ht="12.75" x14ac:dyDescent="0.2">
      <c r="G778" s="4"/>
      <c r="H778" s="12"/>
      <c r="I778" s="13"/>
      <c r="K778" s="17"/>
      <c r="L778" s="9"/>
      <c r="M778" s="12"/>
      <c r="P778" s="9"/>
      <c r="V778" s="13"/>
      <c r="W778" s="9"/>
      <c r="X778" s="9"/>
      <c r="Z778" s="9"/>
      <c r="AA778" s="9"/>
    </row>
    <row r="779" spans="7:27" ht="12.75" x14ac:dyDescent="0.2">
      <c r="G779" s="4"/>
      <c r="H779" s="12"/>
      <c r="I779" s="13"/>
      <c r="K779" s="17"/>
      <c r="L779" s="9"/>
      <c r="M779" s="12"/>
      <c r="P779" s="9"/>
      <c r="V779" s="13"/>
      <c r="W779" s="9"/>
      <c r="X779" s="9"/>
      <c r="Z779" s="9"/>
      <c r="AA779" s="9"/>
    </row>
    <row r="780" spans="7:27" ht="12.75" x14ac:dyDescent="0.2">
      <c r="G780" s="4"/>
      <c r="H780" s="12"/>
      <c r="I780" s="13"/>
      <c r="K780" s="17"/>
      <c r="L780" s="9"/>
      <c r="M780" s="12"/>
      <c r="P780" s="9"/>
      <c r="V780" s="13"/>
      <c r="W780" s="9"/>
      <c r="X780" s="9"/>
      <c r="Z780" s="9"/>
      <c r="AA780" s="9"/>
    </row>
    <row r="781" spans="7:27" ht="12.75" x14ac:dyDescent="0.2">
      <c r="G781" s="4"/>
      <c r="H781" s="12"/>
      <c r="I781" s="13"/>
      <c r="K781" s="17"/>
      <c r="L781" s="9"/>
      <c r="M781" s="12"/>
      <c r="P781" s="9"/>
      <c r="V781" s="13"/>
      <c r="W781" s="9"/>
      <c r="X781" s="9"/>
      <c r="Z781" s="9"/>
      <c r="AA781" s="9"/>
    </row>
    <row r="782" spans="7:27" ht="12.75" x14ac:dyDescent="0.2">
      <c r="G782" s="4"/>
      <c r="H782" s="12"/>
      <c r="I782" s="13"/>
      <c r="K782" s="17"/>
      <c r="L782" s="9"/>
      <c r="M782" s="12"/>
      <c r="P782" s="9"/>
      <c r="V782" s="13"/>
      <c r="W782" s="9"/>
      <c r="X782" s="9"/>
      <c r="Z782" s="9"/>
      <c r="AA782" s="9"/>
    </row>
    <row r="783" spans="7:27" ht="12.75" x14ac:dyDescent="0.2">
      <c r="G783" s="4"/>
      <c r="H783" s="12"/>
      <c r="I783" s="13"/>
      <c r="K783" s="17"/>
      <c r="L783" s="9"/>
      <c r="M783" s="12"/>
      <c r="P783" s="9"/>
      <c r="V783" s="13"/>
      <c r="W783" s="9"/>
      <c r="X783" s="9"/>
      <c r="Z783" s="9"/>
      <c r="AA783" s="9"/>
    </row>
    <row r="784" spans="7:27" ht="12.75" x14ac:dyDescent="0.2">
      <c r="G784" s="4"/>
      <c r="H784" s="12"/>
      <c r="I784" s="13"/>
      <c r="K784" s="17"/>
      <c r="L784" s="9"/>
      <c r="M784" s="12"/>
      <c r="P784" s="9"/>
      <c r="V784" s="13"/>
      <c r="W784" s="9"/>
      <c r="X784" s="9"/>
      <c r="Z784" s="9"/>
      <c r="AA784" s="9"/>
    </row>
    <row r="785" spans="7:27" ht="12.75" x14ac:dyDescent="0.2">
      <c r="G785" s="4"/>
      <c r="H785" s="12"/>
      <c r="I785" s="13"/>
      <c r="K785" s="17"/>
      <c r="L785" s="9"/>
      <c r="M785" s="12"/>
      <c r="P785" s="9"/>
      <c r="V785" s="13"/>
      <c r="W785" s="9"/>
      <c r="X785" s="9"/>
      <c r="Z785" s="9"/>
      <c r="AA785" s="9"/>
    </row>
    <row r="786" spans="7:27" ht="12.75" x14ac:dyDescent="0.2">
      <c r="G786" s="4"/>
      <c r="H786" s="12"/>
      <c r="I786" s="13"/>
      <c r="K786" s="17"/>
      <c r="L786" s="9"/>
      <c r="M786" s="12"/>
      <c r="P786" s="9"/>
      <c r="V786" s="13"/>
      <c r="W786" s="9"/>
      <c r="X786" s="9"/>
      <c r="Z786" s="9"/>
      <c r="AA786" s="9"/>
    </row>
    <row r="787" spans="7:27" ht="12.75" x14ac:dyDescent="0.2">
      <c r="G787" s="4"/>
      <c r="H787" s="12"/>
      <c r="I787" s="13"/>
      <c r="K787" s="17"/>
      <c r="L787" s="9"/>
      <c r="M787" s="12"/>
      <c r="P787" s="9"/>
      <c r="V787" s="13"/>
      <c r="W787" s="9"/>
      <c r="X787" s="9"/>
      <c r="Z787" s="9"/>
      <c r="AA787" s="9"/>
    </row>
    <row r="788" spans="7:27" ht="12.75" x14ac:dyDescent="0.2">
      <c r="G788" s="4"/>
      <c r="H788" s="12"/>
      <c r="I788" s="13"/>
      <c r="K788" s="17"/>
      <c r="L788" s="9"/>
      <c r="M788" s="12"/>
      <c r="P788" s="9"/>
      <c r="V788" s="13"/>
      <c r="W788" s="9"/>
      <c r="X788" s="9"/>
      <c r="Z788" s="9"/>
      <c r="AA788" s="9"/>
    </row>
    <row r="789" spans="7:27" ht="12.75" x14ac:dyDescent="0.2">
      <c r="G789" s="4"/>
      <c r="H789" s="12"/>
      <c r="I789" s="13"/>
      <c r="K789" s="17"/>
      <c r="L789" s="9"/>
      <c r="M789" s="12"/>
      <c r="P789" s="9"/>
      <c r="V789" s="13"/>
      <c r="W789" s="9"/>
      <c r="X789" s="9"/>
      <c r="Z789" s="9"/>
      <c r="AA789" s="9"/>
    </row>
    <row r="790" spans="7:27" ht="12.75" x14ac:dyDescent="0.2">
      <c r="G790" s="4"/>
      <c r="H790" s="12"/>
      <c r="I790" s="13"/>
      <c r="K790" s="17"/>
      <c r="L790" s="9"/>
      <c r="M790" s="12"/>
      <c r="P790" s="9"/>
      <c r="V790" s="13"/>
      <c r="W790" s="9"/>
      <c r="X790" s="9"/>
      <c r="Z790" s="9"/>
      <c r="AA790" s="9"/>
    </row>
    <row r="791" spans="7:27" ht="12.75" x14ac:dyDescent="0.2">
      <c r="G791" s="4"/>
      <c r="H791" s="12"/>
      <c r="I791" s="13"/>
      <c r="K791" s="17"/>
      <c r="L791" s="9"/>
      <c r="M791" s="12"/>
      <c r="P791" s="9"/>
      <c r="V791" s="13"/>
      <c r="W791" s="9"/>
      <c r="X791" s="9"/>
      <c r="Z791" s="9"/>
      <c r="AA791" s="9"/>
    </row>
    <row r="792" spans="7:27" ht="12.75" x14ac:dyDescent="0.2">
      <c r="G792" s="4"/>
      <c r="H792" s="12"/>
      <c r="I792" s="13"/>
      <c r="K792" s="17"/>
      <c r="L792" s="9"/>
      <c r="M792" s="12"/>
      <c r="P792" s="9"/>
      <c r="V792" s="13"/>
      <c r="W792" s="9"/>
      <c r="X792" s="9"/>
      <c r="Z792" s="9"/>
      <c r="AA792" s="9"/>
    </row>
    <row r="793" spans="7:27" ht="12.75" x14ac:dyDescent="0.2">
      <c r="G793" s="4"/>
      <c r="H793" s="12"/>
      <c r="I793" s="13"/>
      <c r="K793" s="17"/>
      <c r="L793" s="9"/>
      <c r="M793" s="12"/>
      <c r="P793" s="9"/>
      <c r="V793" s="13"/>
      <c r="W793" s="9"/>
      <c r="X793" s="9"/>
      <c r="Z793" s="9"/>
      <c r="AA793" s="9"/>
    </row>
    <row r="794" spans="7:27" ht="12.75" x14ac:dyDescent="0.2">
      <c r="G794" s="4"/>
      <c r="H794" s="12"/>
      <c r="I794" s="13"/>
      <c r="K794" s="17"/>
      <c r="L794" s="9"/>
      <c r="M794" s="12"/>
      <c r="P794" s="9"/>
      <c r="V794" s="13"/>
      <c r="W794" s="9"/>
      <c r="X794" s="9"/>
      <c r="Z794" s="9"/>
      <c r="AA794" s="9"/>
    </row>
    <row r="795" spans="7:27" ht="12.75" x14ac:dyDescent="0.2">
      <c r="G795" s="4"/>
      <c r="H795" s="12"/>
      <c r="I795" s="13"/>
      <c r="K795" s="17"/>
      <c r="L795" s="9"/>
      <c r="M795" s="12"/>
      <c r="P795" s="9"/>
      <c r="V795" s="13"/>
      <c r="W795" s="9"/>
      <c r="X795" s="9"/>
      <c r="Z795" s="9"/>
      <c r="AA795" s="9"/>
    </row>
    <row r="796" spans="7:27" ht="12.75" x14ac:dyDescent="0.2">
      <c r="G796" s="4"/>
      <c r="H796" s="12"/>
      <c r="I796" s="13"/>
      <c r="K796" s="17"/>
      <c r="L796" s="9"/>
      <c r="M796" s="12"/>
      <c r="P796" s="9"/>
      <c r="V796" s="13"/>
      <c r="W796" s="9"/>
      <c r="X796" s="9"/>
      <c r="Z796" s="9"/>
      <c r="AA796" s="9"/>
    </row>
    <row r="797" spans="7:27" ht="12.75" x14ac:dyDescent="0.2">
      <c r="G797" s="4"/>
      <c r="H797" s="12"/>
      <c r="I797" s="13"/>
      <c r="K797" s="17"/>
      <c r="L797" s="9"/>
      <c r="M797" s="12"/>
      <c r="P797" s="9"/>
      <c r="V797" s="13"/>
      <c r="W797" s="9"/>
      <c r="X797" s="9"/>
      <c r="Z797" s="9"/>
      <c r="AA797" s="9"/>
    </row>
    <row r="798" spans="7:27" ht="12.75" x14ac:dyDescent="0.2">
      <c r="G798" s="4"/>
      <c r="H798" s="12"/>
      <c r="I798" s="13"/>
      <c r="K798" s="17"/>
      <c r="L798" s="9"/>
      <c r="M798" s="12"/>
      <c r="P798" s="9"/>
      <c r="V798" s="13"/>
      <c r="W798" s="9"/>
      <c r="X798" s="9"/>
      <c r="Z798" s="9"/>
      <c r="AA798" s="9"/>
    </row>
    <row r="799" spans="7:27" ht="12.75" x14ac:dyDescent="0.2">
      <c r="G799" s="4"/>
      <c r="H799" s="12"/>
      <c r="I799" s="13"/>
      <c r="K799" s="17"/>
      <c r="L799" s="9"/>
      <c r="M799" s="12"/>
      <c r="P799" s="9"/>
      <c r="V799" s="13"/>
      <c r="W799" s="9"/>
      <c r="X799" s="9"/>
      <c r="Z799" s="9"/>
      <c r="AA799" s="9"/>
    </row>
    <row r="800" spans="7:27" ht="12.75" x14ac:dyDescent="0.2">
      <c r="G800" s="4"/>
      <c r="H800" s="12"/>
      <c r="I800" s="13"/>
      <c r="K800" s="17"/>
      <c r="L800" s="9"/>
      <c r="M800" s="12"/>
      <c r="P800" s="9"/>
      <c r="V800" s="13"/>
      <c r="W800" s="9"/>
      <c r="X800" s="9"/>
      <c r="Z800" s="9"/>
      <c r="AA800" s="9"/>
    </row>
    <row r="801" spans="7:27" ht="12.75" x14ac:dyDescent="0.2">
      <c r="G801" s="4"/>
      <c r="H801" s="12"/>
      <c r="I801" s="13"/>
      <c r="K801" s="17"/>
      <c r="L801" s="9"/>
      <c r="M801" s="12"/>
      <c r="P801" s="9"/>
      <c r="V801" s="13"/>
      <c r="W801" s="9"/>
      <c r="X801" s="9"/>
      <c r="Z801" s="9"/>
      <c r="AA801" s="9"/>
    </row>
    <row r="802" spans="7:27" ht="12.75" x14ac:dyDescent="0.2">
      <c r="G802" s="4"/>
      <c r="H802" s="12"/>
      <c r="I802" s="13"/>
      <c r="K802" s="17"/>
      <c r="L802" s="9"/>
      <c r="M802" s="12"/>
      <c r="P802" s="9"/>
      <c r="V802" s="13"/>
      <c r="W802" s="9"/>
      <c r="X802" s="9"/>
      <c r="Z802" s="9"/>
      <c r="AA802" s="9"/>
    </row>
    <row r="803" spans="7:27" ht="12.75" x14ac:dyDescent="0.2">
      <c r="G803" s="4"/>
      <c r="H803" s="12"/>
      <c r="I803" s="13"/>
      <c r="K803" s="17"/>
      <c r="L803" s="9"/>
      <c r="M803" s="12"/>
      <c r="P803" s="9"/>
      <c r="V803" s="13"/>
      <c r="W803" s="9"/>
      <c r="X803" s="9"/>
      <c r="Z803" s="9"/>
      <c r="AA803" s="9"/>
    </row>
    <row r="804" spans="7:27" ht="12.75" x14ac:dyDescent="0.2">
      <c r="G804" s="4"/>
      <c r="H804" s="12"/>
      <c r="I804" s="13"/>
      <c r="K804" s="17"/>
      <c r="L804" s="9"/>
      <c r="M804" s="12"/>
      <c r="P804" s="9"/>
      <c r="V804" s="13"/>
      <c r="W804" s="9"/>
      <c r="X804" s="9"/>
      <c r="Z804" s="9"/>
      <c r="AA804" s="9"/>
    </row>
    <row r="805" spans="7:27" ht="12.75" x14ac:dyDescent="0.2">
      <c r="G805" s="4"/>
      <c r="H805" s="12"/>
      <c r="I805" s="13"/>
      <c r="K805" s="17"/>
      <c r="L805" s="9"/>
      <c r="M805" s="12"/>
      <c r="P805" s="9"/>
      <c r="V805" s="13"/>
      <c r="W805" s="9"/>
      <c r="X805" s="9"/>
      <c r="Z805" s="9"/>
      <c r="AA805" s="9"/>
    </row>
    <row r="806" spans="7:27" ht="12.75" x14ac:dyDescent="0.2">
      <c r="G806" s="4"/>
      <c r="H806" s="12"/>
      <c r="I806" s="13"/>
      <c r="K806" s="17"/>
      <c r="L806" s="9"/>
      <c r="M806" s="12"/>
      <c r="P806" s="9"/>
      <c r="V806" s="13"/>
      <c r="W806" s="9"/>
      <c r="X806" s="9"/>
      <c r="Z806" s="9"/>
      <c r="AA806" s="9"/>
    </row>
    <row r="807" spans="7:27" ht="12.75" x14ac:dyDescent="0.2">
      <c r="G807" s="4"/>
      <c r="H807" s="12"/>
      <c r="I807" s="13"/>
      <c r="K807" s="17"/>
      <c r="L807" s="9"/>
      <c r="M807" s="12"/>
      <c r="P807" s="9"/>
      <c r="V807" s="13"/>
      <c r="W807" s="9"/>
      <c r="X807" s="9"/>
      <c r="Z807" s="9"/>
      <c r="AA807" s="9"/>
    </row>
    <row r="808" spans="7:27" ht="12.75" x14ac:dyDescent="0.2">
      <c r="G808" s="4"/>
      <c r="H808" s="12"/>
      <c r="I808" s="13"/>
      <c r="K808" s="17"/>
      <c r="L808" s="9"/>
      <c r="M808" s="12"/>
      <c r="P808" s="9"/>
      <c r="V808" s="13"/>
      <c r="W808" s="9"/>
      <c r="X808" s="9"/>
      <c r="Z808" s="9"/>
      <c r="AA808" s="9"/>
    </row>
    <row r="809" spans="7:27" ht="12.75" x14ac:dyDescent="0.2">
      <c r="G809" s="4"/>
      <c r="H809" s="12"/>
      <c r="I809" s="13"/>
      <c r="K809" s="17"/>
      <c r="L809" s="9"/>
      <c r="M809" s="12"/>
      <c r="P809" s="9"/>
      <c r="V809" s="13"/>
      <c r="W809" s="9"/>
      <c r="X809" s="9"/>
      <c r="Z809" s="9"/>
      <c r="AA809" s="9"/>
    </row>
    <row r="810" spans="7:27" ht="12.75" x14ac:dyDescent="0.2">
      <c r="G810" s="4"/>
      <c r="H810" s="12"/>
      <c r="I810" s="13"/>
      <c r="K810" s="17"/>
      <c r="L810" s="9"/>
      <c r="M810" s="12"/>
      <c r="P810" s="9"/>
      <c r="V810" s="13"/>
      <c r="W810" s="9"/>
      <c r="X810" s="9"/>
      <c r="Z810" s="9"/>
      <c r="AA810" s="9"/>
    </row>
    <row r="811" spans="7:27" ht="12.75" x14ac:dyDescent="0.2">
      <c r="G811" s="4"/>
      <c r="H811" s="12"/>
      <c r="I811" s="13"/>
      <c r="K811" s="17"/>
      <c r="L811" s="9"/>
      <c r="M811" s="12"/>
      <c r="P811" s="9"/>
      <c r="V811" s="13"/>
      <c r="W811" s="9"/>
      <c r="X811" s="9"/>
      <c r="Z811" s="9"/>
      <c r="AA811" s="9"/>
    </row>
    <row r="812" spans="7:27" ht="12.75" x14ac:dyDescent="0.2">
      <c r="G812" s="4"/>
      <c r="H812" s="12"/>
      <c r="I812" s="13"/>
      <c r="K812" s="17"/>
      <c r="L812" s="9"/>
      <c r="M812" s="12"/>
      <c r="P812" s="9"/>
      <c r="V812" s="13"/>
      <c r="W812" s="9"/>
      <c r="X812" s="9"/>
      <c r="Z812" s="9"/>
      <c r="AA812" s="9"/>
    </row>
    <row r="813" spans="7:27" ht="12.75" x14ac:dyDescent="0.2">
      <c r="G813" s="4"/>
      <c r="H813" s="12"/>
      <c r="I813" s="13"/>
      <c r="K813" s="17"/>
      <c r="L813" s="9"/>
      <c r="M813" s="12"/>
      <c r="P813" s="9"/>
      <c r="V813" s="13"/>
      <c r="W813" s="9"/>
      <c r="X813" s="9"/>
      <c r="Z813" s="9"/>
      <c r="AA813" s="9"/>
    </row>
    <row r="814" spans="7:27" ht="12.75" x14ac:dyDescent="0.2">
      <c r="G814" s="4"/>
      <c r="H814" s="12"/>
      <c r="I814" s="13"/>
      <c r="K814" s="17"/>
      <c r="L814" s="9"/>
      <c r="M814" s="12"/>
      <c r="P814" s="9"/>
      <c r="V814" s="13"/>
      <c r="W814" s="9"/>
      <c r="X814" s="9"/>
      <c r="Z814" s="9"/>
      <c r="AA814" s="9"/>
    </row>
    <row r="815" spans="7:27" ht="12.75" x14ac:dyDescent="0.2">
      <c r="G815" s="4"/>
      <c r="H815" s="12"/>
      <c r="I815" s="13"/>
      <c r="K815" s="17"/>
      <c r="L815" s="9"/>
      <c r="M815" s="12"/>
      <c r="P815" s="9"/>
      <c r="V815" s="13"/>
      <c r="W815" s="9"/>
      <c r="X815" s="9"/>
      <c r="Z815" s="9"/>
      <c r="AA815" s="9"/>
    </row>
    <row r="816" spans="7:27" ht="12.75" x14ac:dyDescent="0.2">
      <c r="G816" s="4"/>
      <c r="H816" s="12"/>
      <c r="I816" s="13"/>
      <c r="K816" s="17"/>
      <c r="L816" s="9"/>
      <c r="M816" s="12"/>
      <c r="P816" s="9"/>
      <c r="V816" s="13"/>
      <c r="W816" s="9"/>
      <c r="X816" s="9"/>
      <c r="Z816" s="9"/>
      <c r="AA816" s="9"/>
    </row>
    <row r="817" spans="7:27" ht="12.75" x14ac:dyDescent="0.2">
      <c r="G817" s="4"/>
      <c r="H817" s="12"/>
      <c r="I817" s="13"/>
      <c r="K817" s="17"/>
      <c r="L817" s="9"/>
      <c r="M817" s="12"/>
      <c r="P817" s="9"/>
      <c r="V817" s="13"/>
      <c r="W817" s="9"/>
      <c r="X817" s="9"/>
      <c r="Z817" s="9"/>
      <c r="AA817" s="9"/>
    </row>
    <row r="818" spans="7:27" ht="12.75" x14ac:dyDescent="0.2">
      <c r="G818" s="4"/>
      <c r="H818" s="12"/>
      <c r="I818" s="13"/>
      <c r="K818" s="17"/>
      <c r="L818" s="9"/>
      <c r="M818" s="12"/>
      <c r="P818" s="9"/>
      <c r="V818" s="13"/>
      <c r="W818" s="9"/>
      <c r="X818" s="9"/>
      <c r="Z818" s="9"/>
      <c r="AA818" s="9"/>
    </row>
    <row r="819" spans="7:27" ht="12.75" x14ac:dyDescent="0.2">
      <c r="G819" s="4"/>
      <c r="H819" s="12"/>
      <c r="I819" s="13"/>
      <c r="K819" s="17"/>
      <c r="L819" s="9"/>
      <c r="M819" s="12"/>
      <c r="P819" s="9"/>
      <c r="V819" s="13"/>
      <c r="W819" s="9"/>
      <c r="X819" s="9"/>
      <c r="Z819" s="9"/>
      <c r="AA819" s="9"/>
    </row>
    <row r="820" spans="7:27" ht="12.75" x14ac:dyDescent="0.2">
      <c r="G820" s="4"/>
      <c r="H820" s="12"/>
      <c r="I820" s="13"/>
      <c r="K820" s="17"/>
      <c r="L820" s="9"/>
      <c r="M820" s="12"/>
      <c r="P820" s="9"/>
      <c r="V820" s="13"/>
      <c r="W820" s="9"/>
      <c r="X820" s="9"/>
      <c r="Z820" s="9"/>
      <c r="AA820" s="9"/>
    </row>
    <row r="821" spans="7:27" ht="12.75" x14ac:dyDescent="0.2">
      <c r="G821" s="4"/>
      <c r="H821" s="12"/>
      <c r="I821" s="13"/>
      <c r="K821" s="17"/>
      <c r="L821" s="9"/>
      <c r="M821" s="12"/>
      <c r="P821" s="9"/>
      <c r="V821" s="13"/>
      <c r="W821" s="9"/>
      <c r="X821" s="9"/>
      <c r="Z821" s="9"/>
      <c r="AA821" s="9"/>
    </row>
    <row r="822" spans="7:27" ht="12.75" x14ac:dyDescent="0.2">
      <c r="G822" s="4"/>
      <c r="H822" s="12"/>
      <c r="I822" s="13"/>
      <c r="K822" s="17"/>
      <c r="L822" s="9"/>
      <c r="M822" s="12"/>
      <c r="P822" s="9"/>
      <c r="V822" s="13"/>
      <c r="W822" s="9"/>
      <c r="X822" s="9"/>
      <c r="Z822" s="9"/>
      <c r="AA822" s="9"/>
    </row>
    <row r="823" spans="7:27" ht="12.75" x14ac:dyDescent="0.2">
      <c r="G823" s="4"/>
      <c r="H823" s="12"/>
      <c r="I823" s="13"/>
      <c r="K823" s="17"/>
      <c r="L823" s="9"/>
      <c r="M823" s="12"/>
      <c r="P823" s="9"/>
      <c r="V823" s="13"/>
      <c r="W823" s="9"/>
      <c r="X823" s="9"/>
      <c r="Z823" s="9"/>
      <c r="AA823" s="9"/>
    </row>
    <row r="824" spans="7:27" ht="12.75" x14ac:dyDescent="0.2">
      <c r="G824" s="4"/>
      <c r="H824" s="12"/>
      <c r="I824" s="13"/>
      <c r="K824" s="17"/>
      <c r="L824" s="9"/>
      <c r="M824" s="12"/>
      <c r="P824" s="9"/>
      <c r="V824" s="13"/>
      <c r="W824" s="9"/>
      <c r="X824" s="9"/>
      <c r="Z824" s="9"/>
      <c r="AA824" s="9"/>
    </row>
    <row r="825" spans="7:27" ht="12.75" x14ac:dyDescent="0.2">
      <c r="G825" s="4"/>
      <c r="H825" s="12"/>
      <c r="I825" s="13"/>
      <c r="K825" s="17"/>
      <c r="L825" s="9"/>
      <c r="M825" s="12"/>
      <c r="P825" s="9"/>
      <c r="V825" s="13"/>
      <c r="W825" s="9"/>
      <c r="X825" s="9"/>
      <c r="Z825" s="9"/>
      <c r="AA825" s="9"/>
    </row>
    <row r="826" spans="7:27" ht="12.75" x14ac:dyDescent="0.2">
      <c r="G826" s="4"/>
      <c r="H826" s="12"/>
      <c r="I826" s="13"/>
      <c r="K826" s="17"/>
      <c r="L826" s="9"/>
      <c r="M826" s="12"/>
      <c r="P826" s="9"/>
      <c r="V826" s="13"/>
      <c r="W826" s="9"/>
      <c r="X826" s="9"/>
      <c r="Z826" s="9"/>
      <c r="AA826" s="9"/>
    </row>
    <row r="827" spans="7:27" ht="12.75" x14ac:dyDescent="0.2">
      <c r="G827" s="4"/>
      <c r="H827" s="12"/>
      <c r="I827" s="13"/>
      <c r="K827" s="17"/>
      <c r="L827" s="9"/>
      <c r="M827" s="12"/>
      <c r="P827" s="9"/>
      <c r="V827" s="13"/>
      <c r="W827" s="9"/>
      <c r="X827" s="9"/>
      <c r="Z827" s="9"/>
      <c r="AA827" s="9"/>
    </row>
    <row r="828" spans="7:27" ht="12.75" x14ac:dyDescent="0.2">
      <c r="G828" s="4"/>
      <c r="H828" s="12"/>
      <c r="I828" s="13"/>
      <c r="K828" s="17"/>
      <c r="L828" s="9"/>
      <c r="M828" s="12"/>
      <c r="P828" s="9"/>
      <c r="V828" s="13"/>
      <c r="W828" s="9"/>
      <c r="X828" s="9"/>
      <c r="Z828" s="9"/>
      <c r="AA828" s="9"/>
    </row>
    <row r="829" spans="7:27" ht="12.75" x14ac:dyDescent="0.2">
      <c r="G829" s="4"/>
      <c r="H829" s="12"/>
      <c r="I829" s="13"/>
      <c r="K829" s="17"/>
      <c r="L829" s="9"/>
      <c r="M829" s="12"/>
      <c r="P829" s="9"/>
      <c r="V829" s="13"/>
      <c r="W829" s="9"/>
      <c r="X829" s="9"/>
      <c r="Z829" s="9"/>
      <c r="AA829" s="9"/>
    </row>
    <row r="830" spans="7:27" ht="12.75" x14ac:dyDescent="0.2">
      <c r="G830" s="4"/>
      <c r="H830" s="12"/>
      <c r="I830" s="13"/>
      <c r="K830" s="17"/>
      <c r="L830" s="9"/>
      <c r="M830" s="12"/>
      <c r="P830" s="9"/>
      <c r="V830" s="13"/>
      <c r="W830" s="9"/>
      <c r="X830" s="9"/>
      <c r="Z830" s="9"/>
      <c r="AA830" s="9"/>
    </row>
    <row r="831" spans="7:27" ht="12.75" x14ac:dyDescent="0.2">
      <c r="G831" s="4"/>
      <c r="H831" s="12"/>
      <c r="I831" s="13"/>
      <c r="K831" s="17"/>
      <c r="L831" s="9"/>
      <c r="M831" s="12"/>
      <c r="P831" s="9"/>
      <c r="V831" s="13"/>
      <c r="W831" s="9"/>
      <c r="X831" s="9"/>
      <c r="Z831" s="9"/>
      <c r="AA831" s="9"/>
    </row>
    <row r="832" spans="7:27" ht="12.75" x14ac:dyDescent="0.2">
      <c r="G832" s="4"/>
      <c r="H832" s="12"/>
      <c r="I832" s="13"/>
      <c r="K832" s="17"/>
      <c r="L832" s="9"/>
      <c r="M832" s="12"/>
      <c r="P832" s="9"/>
      <c r="V832" s="13"/>
      <c r="W832" s="9"/>
      <c r="X832" s="9"/>
      <c r="Z832" s="9"/>
      <c r="AA832" s="9"/>
    </row>
    <row r="833" spans="7:27" ht="12.75" x14ac:dyDescent="0.2">
      <c r="G833" s="4"/>
      <c r="H833" s="12"/>
      <c r="I833" s="13"/>
      <c r="K833" s="17"/>
      <c r="L833" s="9"/>
      <c r="M833" s="12"/>
      <c r="P833" s="9"/>
      <c r="V833" s="13"/>
      <c r="W833" s="9"/>
      <c r="X833" s="9"/>
      <c r="Z833" s="9"/>
      <c r="AA833" s="9"/>
    </row>
    <row r="834" spans="7:27" ht="12.75" x14ac:dyDescent="0.2">
      <c r="G834" s="4"/>
      <c r="H834" s="12"/>
      <c r="I834" s="13"/>
      <c r="K834" s="17"/>
      <c r="L834" s="9"/>
      <c r="M834" s="12"/>
      <c r="P834" s="9"/>
      <c r="V834" s="13"/>
      <c r="W834" s="9"/>
      <c r="X834" s="9"/>
      <c r="Z834" s="9"/>
      <c r="AA834" s="9"/>
    </row>
    <row r="835" spans="7:27" ht="12.75" x14ac:dyDescent="0.2">
      <c r="G835" s="4"/>
      <c r="H835" s="12"/>
      <c r="I835" s="13"/>
      <c r="K835" s="17"/>
      <c r="L835" s="9"/>
      <c r="M835" s="12"/>
      <c r="P835" s="9"/>
      <c r="V835" s="13"/>
      <c r="W835" s="9"/>
      <c r="X835" s="9"/>
      <c r="Z835" s="9"/>
      <c r="AA835" s="9"/>
    </row>
    <row r="836" spans="7:27" ht="12.75" x14ac:dyDescent="0.2">
      <c r="G836" s="4"/>
      <c r="H836" s="12"/>
      <c r="I836" s="13"/>
      <c r="K836" s="17"/>
      <c r="L836" s="9"/>
      <c r="M836" s="12"/>
      <c r="P836" s="9"/>
      <c r="V836" s="13"/>
      <c r="W836" s="9"/>
      <c r="X836" s="9"/>
      <c r="Z836" s="9"/>
      <c r="AA836" s="9"/>
    </row>
    <row r="837" spans="7:27" ht="12.75" x14ac:dyDescent="0.2">
      <c r="G837" s="4"/>
      <c r="H837" s="12"/>
      <c r="I837" s="13"/>
      <c r="K837" s="17"/>
      <c r="L837" s="9"/>
      <c r="M837" s="12"/>
      <c r="P837" s="9"/>
      <c r="V837" s="13"/>
      <c r="W837" s="9"/>
      <c r="X837" s="9"/>
      <c r="Z837" s="9"/>
      <c r="AA837" s="9"/>
    </row>
    <row r="838" spans="7:27" ht="12.75" x14ac:dyDescent="0.2">
      <c r="G838" s="4"/>
      <c r="H838" s="12"/>
      <c r="I838" s="13"/>
      <c r="K838" s="17"/>
      <c r="L838" s="9"/>
      <c r="M838" s="12"/>
      <c r="P838" s="9"/>
      <c r="V838" s="13"/>
      <c r="W838" s="9"/>
      <c r="X838" s="9"/>
      <c r="Z838" s="9"/>
      <c r="AA838" s="9"/>
    </row>
    <row r="839" spans="7:27" ht="12.75" x14ac:dyDescent="0.2">
      <c r="G839" s="4"/>
      <c r="H839" s="12"/>
      <c r="I839" s="13"/>
      <c r="K839" s="17"/>
      <c r="L839" s="9"/>
      <c r="M839" s="12"/>
      <c r="P839" s="9"/>
      <c r="V839" s="13"/>
      <c r="W839" s="9"/>
      <c r="X839" s="9"/>
      <c r="Z839" s="9"/>
      <c r="AA839" s="9"/>
    </row>
    <row r="840" spans="7:27" ht="12.75" x14ac:dyDescent="0.2">
      <c r="G840" s="4"/>
      <c r="H840" s="12"/>
      <c r="I840" s="13"/>
      <c r="K840" s="17"/>
      <c r="L840" s="9"/>
      <c r="M840" s="12"/>
      <c r="P840" s="9"/>
      <c r="V840" s="13"/>
      <c r="W840" s="9"/>
      <c r="X840" s="9"/>
      <c r="Z840" s="9"/>
      <c r="AA840" s="9"/>
    </row>
    <row r="841" spans="7:27" ht="12.75" x14ac:dyDescent="0.2">
      <c r="G841" s="4"/>
      <c r="H841" s="12"/>
      <c r="I841" s="13"/>
      <c r="K841" s="17"/>
      <c r="L841" s="9"/>
      <c r="M841" s="12"/>
      <c r="P841" s="9"/>
      <c r="V841" s="13"/>
      <c r="W841" s="9"/>
      <c r="X841" s="9"/>
      <c r="Z841" s="9"/>
      <c r="AA841" s="9"/>
    </row>
    <row r="842" spans="7:27" ht="12.75" x14ac:dyDescent="0.2">
      <c r="G842" s="4"/>
      <c r="H842" s="12"/>
      <c r="I842" s="13"/>
      <c r="K842" s="17"/>
      <c r="L842" s="9"/>
      <c r="M842" s="12"/>
      <c r="P842" s="9"/>
      <c r="V842" s="13"/>
      <c r="W842" s="9"/>
      <c r="X842" s="9"/>
      <c r="Z842" s="9"/>
      <c r="AA842" s="9"/>
    </row>
    <row r="843" spans="7:27" ht="12.75" x14ac:dyDescent="0.2">
      <c r="G843" s="4"/>
      <c r="H843" s="12"/>
      <c r="I843" s="13"/>
      <c r="K843" s="17"/>
      <c r="L843" s="9"/>
      <c r="M843" s="12"/>
      <c r="P843" s="9"/>
      <c r="V843" s="13"/>
      <c r="W843" s="9"/>
      <c r="X843" s="9"/>
      <c r="Z843" s="9"/>
      <c r="AA843" s="9"/>
    </row>
    <row r="844" spans="7:27" ht="12.75" x14ac:dyDescent="0.2">
      <c r="G844" s="4"/>
      <c r="H844" s="12"/>
      <c r="I844" s="13"/>
      <c r="K844" s="17"/>
      <c r="L844" s="9"/>
      <c r="M844" s="12"/>
      <c r="P844" s="9"/>
      <c r="V844" s="13"/>
      <c r="W844" s="9"/>
      <c r="X844" s="9"/>
      <c r="Z844" s="9"/>
      <c r="AA844" s="9"/>
    </row>
    <row r="845" spans="7:27" ht="12.75" x14ac:dyDescent="0.2">
      <c r="G845" s="4"/>
      <c r="H845" s="12"/>
      <c r="I845" s="13"/>
      <c r="K845" s="17"/>
      <c r="L845" s="9"/>
      <c r="M845" s="12"/>
      <c r="P845" s="9"/>
      <c r="V845" s="13"/>
      <c r="W845" s="9"/>
      <c r="X845" s="9"/>
      <c r="Z845" s="9"/>
      <c r="AA845" s="9"/>
    </row>
    <row r="846" spans="7:27" ht="12.75" x14ac:dyDescent="0.2">
      <c r="G846" s="4"/>
      <c r="H846" s="12"/>
      <c r="I846" s="13"/>
      <c r="K846" s="17"/>
      <c r="L846" s="9"/>
      <c r="M846" s="12"/>
      <c r="P846" s="9"/>
      <c r="V846" s="13"/>
      <c r="W846" s="9"/>
      <c r="X846" s="9"/>
      <c r="Z846" s="9"/>
      <c r="AA846" s="9"/>
    </row>
    <row r="847" spans="7:27" ht="12.75" x14ac:dyDescent="0.2">
      <c r="G847" s="4"/>
      <c r="H847" s="12"/>
      <c r="I847" s="13"/>
      <c r="K847" s="17"/>
      <c r="L847" s="9"/>
      <c r="M847" s="12"/>
      <c r="P847" s="9"/>
      <c r="V847" s="13"/>
      <c r="W847" s="9"/>
      <c r="X847" s="9"/>
      <c r="Z847" s="9"/>
      <c r="AA847" s="9"/>
    </row>
    <row r="848" spans="7:27" ht="12.75" x14ac:dyDescent="0.2">
      <c r="G848" s="4"/>
      <c r="H848" s="12"/>
      <c r="I848" s="13"/>
      <c r="K848" s="17"/>
      <c r="L848" s="9"/>
      <c r="M848" s="12"/>
      <c r="P848" s="9"/>
      <c r="V848" s="13"/>
      <c r="W848" s="9"/>
      <c r="X848" s="9"/>
      <c r="Z848" s="9"/>
      <c r="AA848" s="9"/>
    </row>
    <row r="849" spans="7:27" ht="12.75" x14ac:dyDescent="0.2">
      <c r="G849" s="4"/>
      <c r="H849" s="12"/>
      <c r="I849" s="13"/>
      <c r="K849" s="17"/>
      <c r="L849" s="9"/>
      <c r="M849" s="12"/>
      <c r="P849" s="9"/>
      <c r="V849" s="13"/>
      <c r="W849" s="9"/>
      <c r="X849" s="9"/>
      <c r="Z849" s="9"/>
      <c r="AA849" s="9"/>
    </row>
    <row r="850" spans="7:27" ht="12.75" x14ac:dyDescent="0.2">
      <c r="G850" s="4"/>
      <c r="H850" s="12"/>
      <c r="I850" s="13"/>
      <c r="K850" s="17"/>
      <c r="L850" s="9"/>
      <c r="M850" s="12"/>
      <c r="P850" s="9"/>
      <c r="V850" s="13"/>
      <c r="W850" s="9"/>
      <c r="X850" s="9"/>
      <c r="Z850" s="9"/>
      <c r="AA850" s="9"/>
    </row>
    <row r="851" spans="7:27" ht="12.75" x14ac:dyDescent="0.2">
      <c r="G851" s="4"/>
      <c r="H851" s="12"/>
      <c r="I851" s="13"/>
      <c r="K851" s="17"/>
      <c r="L851" s="9"/>
      <c r="M851" s="12"/>
      <c r="P851" s="9"/>
      <c r="V851" s="13"/>
      <c r="W851" s="9"/>
      <c r="X851" s="9"/>
      <c r="Z851" s="9"/>
      <c r="AA851" s="9"/>
    </row>
    <row r="852" spans="7:27" ht="12.75" x14ac:dyDescent="0.2">
      <c r="G852" s="4"/>
      <c r="H852" s="12"/>
      <c r="I852" s="13"/>
      <c r="K852" s="17"/>
      <c r="L852" s="9"/>
      <c r="M852" s="12"/>
      <c r="P852" s="9"/>
      <c r="V852" s="13"/>
      <c r="W852" s="9"/>
      <c r="X852" s="9"/>
      <c r="Z852" s="9"/>
      <c r="AA852" s="9"/>
    </row>
    <row r="853" spans="7:27" ht="12.75" x14ac:dyDescent="0.2">
      <c r="G853" s="4"/>
      <c r="H853" s="12"/>
      <c r="I853" s="13"/>
      <c r="K853" s="17"/>
      <c r="L853" s="9"/>
      <c r="M853" s="12"/>
      <c r="P853" s="9"/>
      <c r="V853" s="13"/>
      <c r="W853" s="9"/>
      <c r="X853" s="9"/>
      <c r="Z853" s="9"/>
      <c r="AA853" s="9"/>
    </row>
    <row r="854" spans="7:27" ht="12.75" x14ac:dyDescent="0.2">
      <c r="G854" s="4"/>
      <c r="H854" s="12"/>
      <c r="I854" s="13"/>
      <c r="K854" s="17"/>
      <c r="L854" s="9"/>
      <c r="M854" s="12"/>
      <c r="P854" s="9"/>
      <c r="V854" s="13"/>
      <c r="W854" s="9"/>
      <c r="X854" s="9"/>
      <c r="Z854" s="9"/>
      <c r="AA854" s="9"/>
    </row>
    <row r="855" spans="7:27" ht="12.75" x14ac:dyDescent="0.2">
      <c r="G855" s="4"/>
      <c r="H855" s="12"/>
      <c r="I855" s="13"/>
      <c r="K855" s="17"/>
      <c r="L855" s="9"/>
      <c r="M855" s="12"/>
      <c r="P855" s="9"/>
      <c r="V855" s="13"/>
      <c r="W855" s="9"/>
      <c r="X855" s="9"/>
      <c r="Z855" s="9"/>
      <c r="AA855" s="9"/>
    </row>
    <row r="856" spans="7:27" ht="12.75" x14ac:dyDescent="0.2">
      <c r="G856" s="4"/>
      <c r="H856" s="12"/>
      <c r="I856" s="13"/>
      <c r="K856" s="17"/>
      <c r="L856" s="9"/>
      <c r="M856" s="12"/>
      <c r="P856" s="9"/>
      <c r="V856" s="13"/>
      <c r="W856" s="9"/>
      <c r="X856" s="9"/>
      <c r="Z856" s="9"/>
      <c r="AA856" s="9"/>
    </row>
    <row r="857" spans="7:27" ht="12.75" x14ac:dyDescent="0.2">
      <c r="G857" s="4"/>
      <c r="H857" s="12"/>
      <c r="I857" s="13"/>
      <c r="K857" s="17"/>
      <c r="L857" s="9"/>
      <c r="M857" s="12"/>
      <c r="P857" s="9"/>
      <c r="V857" s="13"/>
      <c r="W857" s="9"/>
      <c r="X857" s="9"/>
      <c r="Z857" s="9"/>
      <c r="AA857" s="9"/>
    </row>
    <row r="858" spans="7:27" ht="12.75" x14ac:dyDescent="0.2">
      <c r="G858" s="4"/>
      <c r="H858" s="12"/>
      <c r="I858" s="13"/>
      <c r="K858" s="17"/>
      <c r="L858" s="9"/>
      <c r="M858" s="12"/>
      <c r="P858" s="9"/>
      <c r="V858" s="13"/>
      <c r="W858" s="9"/>
      <c r="X858" s="9"/>
      <c r="Z858" s="9"/>
      <c r="AA858" s="9"/>
    </row>
    <row r="859" spans="7:27" ht="12.75" x14ac:dyDescent="0.2">
      <c r="G859" s="4"/>
      <c r="H859" s="12"/>
      <c r="I859" s="13"/>
      <c r="K859" s="17"/>
      <c r="L859" s="9"/>
      <c r="M859" s="12"/>
      <c r="P859" s="9"/>
      <c r="V859" s="13"/>
      <c r="W859" s="9"/>
      <c r="X859" s="9"/>
      <c r="Z859" s="9"/>
      <c r="AA859" s="9"/>
    </row>
    <row r="860" spans="7:27" ht="12.75" x14ac:dyDescent="0.2">
      <c r="G860" s="4"/>
      <c r="H860" s="12"/>
      <c r="I860" s="13"/>
      <c r="K860" s="17"/>
      <c r="L860" s="9"/>
      <c r="M860" s="12"/>
      <c r="P860" s="9"/>
      <c r="V860" s="13"/>
      <c r="W860" s="9"/>
      <c r="X860" s="9"/>
      <c r="Z860" s="9"/>
      <c r="AA860" s="9"/>
    </row>
    <row r="861" spans="7:27" ht="12.75" x14ac:dyDescent="0.2">
      <c r="G861" s="4"/>
      <c r="H861" s="12"/>
      <c r="I861" s="13"/>
      <c r="K861" s="17"/>
      <c r="L861" s="9"/>
      <c r="M861" s="12"/>
      <c r="P861" s="9"/>
      <c r="V861" s="13"/>
      <c r="W861" s="9"/>
      <c r="X861" s="9"/>
      <c r="Z861" s="9"/>
      <c r="AA861" s="9"/>
    </row>
    <row r="862" spans="7:27" ht="12.75" x14ac:dyDescent="0.2">
      <c r="G862" s="4"/>
      <c r="H862" s="12"/>
      <c r="I862" s="13"/>
      <c r="K862" s="17"/>
      <c r="L862" s="9"/>
      <c r="M862" s="12"/>
      <c r="P862" s="9"/>
      <c r="V862" s="13"/>
      <c r="W862" s="9"/>
      <c r="X862" s="9"/>
      <c r="Z862" s="9"/>
      <c r="AA862" s="9"/>
    </row>
    <row r="863" spans="7:27" ht="12.75" x14ac:dyDescent="0.2">
      <c r="G863" s="4"/>
      <c r="H863" s="12"/>
      <c r="I863" s="13"/>
      <c r="K863" s="17"/>
      <c r="L863" s="9"/>
      <c r="M863" s="12"/>
      <c r="P863" s="9"/>
      <c r="V863" s="13"/>
      <c r="W863" s="9"/>
      <c r="X863" s="9"/>
      <c r="Z863" s="9"/>
      <c r="AA863" s="9"/>
    </row>
    <row r="864" spans="7:27" ht="12.75" x14ac:dyDescent="0.2">
      <c r="G864" s="4"/>
      <c r="H864" s="12"/>
      <c r="I864" s="13"/>
      <c r="K864" s="17"/>
      <c r="L864" s="9"/>
      <c r="M864" s="12"/>
      <c r="P864" s="9"/>
      <c r="V864" s="13"/>
      <c r="W864" s="9"/>
      <c r="X864" s="9"/>
      <c r="Z864" s="9"/>
      <c r="AA864" s="9"/>
    </row>
    <row r="865" spans="7:27" ht="12.75" x14ac:dyDescent="0.2">
      <c r="G865" s="4"/>
      <c r="H865" s="12"/>
      <c r="I865" s="13"/>
      <c r="K865" s="17"/>
      <c r="L865" s="9"/>
      <c r="M865" s="12"/>
      <c r="P865" s="9"/>
      <c r="V865" s="13"/>
      <c r="W865" s="9"/>
      <c r="X865" s="9"/>
      <c r="Z865" s="9"/>
      <c r="AA865" s="9"/>
    </row>
    <row r="866" spans="7:27" ht="12.75" x14ac:dyDescent="0.2">
      <c r="G866" s="4"/>
      <c r="H866" s="12"/>
      <c r="I866" s="13"/>
      <c r="K866" s="17"/>
      <c r="L866" s="9"/>
      <c r="M866" s="12"/>
      <c r="P866" s="9"/>
      <c r="V866" s="13"/>
      <c r="W866" s="9"/>
      <c r="X866" s="9"/>
      <c r="Z866" s="9"/>
      <c r="AA866" s="9"/>
    </row>
    <row r="867" spans="7:27" ht="12.75" x14ac:dyDescent="0.2">
      <c r="G867" s="4"/>
      <c r="H867" s="12"/>
      <c r="I867" s="13"/>
      <c r="K867" s="17"/>
      <c r="L867" s="9"/>
      <c r="M867" s="12"/>
      <c r="P867" s="9"/>
      <c r="V867" s="13"/>
      <c r="W867" s="9"/>
      <c r="X867" s="9"/>
      <c r="Z867" s="9"/>
      <c r="AA867" s="9"/>
    </row>
    <row r="868" spans="7:27" ht="12.75" x14ac:dyDescent="0.2">
      <c r="G868" s="4"/>
      <c r="H868" s="12"/>
      <c r="I868" s="13"/>
      <c r="K868" s="17"/>
      <c r="L868" s="9"/>
      <c r="M868" s="12"/>
      <c r="P868" s="9"/>
      <c r="V868" s="13"/>
      <c r="W868" s="9"/>
      <c r="X868" s="9"/>
      <c r="Z868" s="9"/>
      <c r="AA868" s="9"/>
    </row>
    <row r="869" spans="7:27" ht="12.75" x14ac:dyDescent="0.2">
      <c r="G869" s="4"/>
      <c r="H869" s="12"/>
      <c r="I869" s="13"/>
      <c r="K869" s="17"/>
      <c r="L869" s="9"/>
      <c r="M869" s="12"/>
      <c r="P869" s="9"/>
      <c r="V869" s="13"/>
      <c r="W869" s="9"/>
      <c r="X869" s="9"/>
      <c r="Z869" s="9"/>
      <c r="AA869" s="9"/>
    </row>
    <row r="870" spans="7:27" ht="12.75" x14ac:dyDescent="0.2">
      <c r="G870" s="4"/>
      <c r="H870" s="12"/>
      <c r="I870" s="13"/>
      <c r="K870" s="17"/>
      <c r="L870" s="9"/>
      <c r="M870" s="12"/>
      <c r="P870" s="9"/>
      <c r="V870" s="13"/>
      <c r="W870" s="9"/>
      <c r="X870" s="9"/>
      <c r="Z870" s="9"/>
      <c r="AA870" s="9"/>
    </row>
    <row r="871" spans="7:27" ht="12.75" x14ac:dyDescent="0.2">
      <c r="G871" s="4"/>
      <c r="H871" s="12"/>
      <c r="I871" s="13"/>
      <c r="K871" s="17"/>
      <c r="L871" s="9"/>
      <c r="M871" s="12"/>
      <c r="P871" s="9"/>
      <c r="V871" s="13"/>
      <c r="W871" s="9"/>
      <c r="X871" s="9"/>
      <c r="Z871" s="9"/>
      <c r="AA871" s="9"/>
    </row>
    <row r="872" spans="7:27" ht="12.75" x14ac:dyDescent="0.2">
      <c r="G872" s="4"/>
      <c r="H872" s="12"/>
      <c r="I872" s="13"/>
      <c r="K872" s="17"/>
      <c r="L872" s="9"/>
      <c r="M872" s="12"/>
      <c r="P872" s="9"/>
      <c r="V872" s="13"/>
      <c r="W872" s="9"/>
      <c r="X872" s="9"/>
      <c r="Z872" s="9"/>
      <c r="AA872" s="9"/>
    </row>
    <row r="873" spans="7:27" ht="12.75" x14ac:dyDescent="0.2">
      <c r="G873" s="4"/>
      <c r="H873" s="12"/>
      <c r="I873" s="13"/>
      <c r="K873" s="17"/>
      <c r="L873" s="9"/>
      <c r="M873" s="12"/>
      <c r="P873" s="9"/>
      <c r="V873" s="13"/>
      <c r="W873" s="9"/>
      <c r="X873" s="9"/>
      <c r="Z873" s="9"/>
      <c r="AA873" s="9"/>
    </row>
    <row r="874" spans="7:27" ht="12.75" x14ac:dyDescent="0.2">
      <c r="G874" s="4"/>
      <c r="H874" s="12"/>
      <c r="I874" s="13"/>
      <c r="K874" s="17"/>
      <c r="L874" s="9"/>
      <c r="M874" s="12"/>
      <c r="P874" s="9"/>
      <c r="V874" s="13"/>
      <c r="W874" s="9"/>
      <c r="X874" s="9"/>
      <c r="Z874" s="9"/>
      <c r="AA874" s="9"/>
    </row>
    <row r="875" spans="7:27" ht="12.75" x14ac:dyDescent="0.2">
      <c r="G875" s="4"/>
      <c r="H875" s="12"/>
      <c r="I875" s="13"/>
      <c r="K875" s="17"/>
      <c r="L875" s="9"/>
      <c r="M875" s="12"/>
      <c r="P875" s="9"/>
      <c r="V875" s="13"/>
      <c r="W875" s="9"/>
      <c r="X875" s="9"/>
      <c r="Z875" s="9"/>
      <c r="AA875" s="9"/>
    </row>
    <row r="876" spans="7:27" ht="12.75" x14ac:dyDescent="0.2">
      <c r="G876" s="4"/>
      <c r="H876" s="12"/>
      <c r="I876" s="13"/>
      <c r="K876" s="17"/>
      <c r="L876" s="9"/>
      <c r="M876" s="12"/>
      <c r="P876" s="9"/>
      <c r="V876" s="13"/>
      <c r="W876" s="9"/>
      <c r="X876" s="9"/>
      <c r="Z876" s="9"/>
      <c r="AA876" s="9"/>
    </row>
    <row r="877" spans="7:27" ht="12.75" x14ac:dyDescent="0.2">
      <c r="G877" s="4"/>
      <c r="H877" s="12"/>
      <c r="I877" s="13"/>
      <c r="K877" s="17"/>
      <c r="L877" s="9"/>
      <c r="M877" s="12"/>
      <c r="P877" s="9"/>
      <c r="V877" s="13"/>
      <c r="W877" s="9"/>
      <c r="X877" s="9"/>
      <c r="Z877" s="9"/>
      <c r="AA877" s="9"/>
    </row>
    <row r="878" spans="7:27" ht="12.75" x14ac:dyDescent="0.2">
      <c r="G878" s="4"/>
      <c r="H878" s="12"/>
      <c r="I878" s="13"/>
      <c r="K878" s="17"/>
      <c r="L878" s="9"/>
      <c r="M878" s="12"/>
      <c r="P878" s="9"/>
      <c r="V878" s="13"/>
      <c r="W878" s="9"/>
      <c r="X878" s="9"/>
      <c r="Z878" s="9"/>
      <c r="AA878" s="9"/>
    </row>
    <row r="879" spans="7:27" ht="12.75" x14ac:dyDescent="0.2">
      <c r="G879" s="4"/>
      <c r="H879" s="12"/>
      <c r="I879" s="13"/>
      <c r="K879" s="17"/>
      <c r="L879" s="9"/>
      <c r="M879" s="12"/>
      <c r="P879" s="9"/>
      <c r="V879" s="13"/>
      <c r="W879" s="9"/>
      <c r="X879" s="9"/>
      <c r="Z879" s="9"/>
      <c r="AA879" s="9"/>
    </row>
    <row r="880" spans="7:27" ht="12.75" x14ac:dyDescent="0.2">
      <c r="G880" s="4"/>
      <c r="H880" s="12"/>
      <c r="I880" s="13"/>
      <c r="K880" s="17"/>
      <c r="L880" s="9"/>
      <c r="M880" s="12"/>
      <c r="P880" s="9"/>
      <c r="V880" s="13"/>
      <c r="W880" s="9"/>
      <c r="X880" s="9"/>
      <c r="Z880" s="9"/>
      <c r="AA880" s="9"/>
    </row>
    <row r="881" spans="7:27" ht="12.75" x14ac:dyDescent="0.2">
      <c r="G881" s="4"/>
      <c r="H881" s="12"/>
      <c r="I881" s="13"/>
      <c r="K881" s="17"/>
      <c r="L881" s="9"/>
      <c r="M881" s="12"/>
      <c r="P881" s="9"/>
      <c r="V881" s="13"/>
      <c r="W881" s="9"/>
      <c r="X881" s="9"/>
      <c r="Z881" s="9"/>
      <c r="AA881" s="9"/>
    </row>
    <row r="882" spans="7:27" ht="12.75" x14ac:dyDescent="0.2">
      <c r="G882" s="4"/>
      <c r="H882" s="12"/>
      <c r="I882" s="13"/>
      <c r="K882" s="17"/>
      <c r="L882" s="9"/>
      <c r="M882" s="12"/>
      <c r="P882" s="9"/>
      <c r="V882" s="13"/>
      <c r="W882" s="9"/>
      <c r="X882" s="9"/>
      <c r="Z882" s="9"/>
      <c r="AA882" s="9"/>
    </row>
    <row r="883" spans="7:27" ht="12.75" x14ac:dyDescent="0.2">
      <c r="G883" s="4"/>
      <c r="H883" s="12"/>
      <c r="I883" s="13"/>
      <c r="K883" s="17"/>
      <c r="L883" s="9"/>
      <c r="M883" s="12"/>
      <c r="P883" s="9"/>
      <c r="V883" s="13"/>
      <c r="W883" s="9"/>
      <c r="X883" s="9"/>
      <c r="Z883" s="9"/>
      <c r="AA883" s="9"/>
    </row>
    <row r="884" spans="7:27" ht="12.75" x14ac:dyDescent="0.2">
      <c r="G884" s="4"/>
      <c r="H884" s="12"/>
      <c r="I884" s="13"/>
      <c r="K884" s="17"/>
      <c r="L884" s="9"/>
      <c r="M884" s="12"/>
      <c r="P884" s="9"/>
      <c r="V884" s="13"/>
      <c r="W884" s="9"/>
      <c r="X884" s="9"/>
      <c r="Z884" s="9"/>
      <c r="AA884" s="9"/>
    </row>
    <row r="885" spans="7:27" ht="12.75" x14ac:dyDescent="0.2">
      <c r="G885" s="4"/>
      <c r="H885" s="12"/>
      <c r="I885" s="13"/>
      <c r="K885" s="17"/>
      <c r="L885" s="9"/>
      <c r="M885" s="12"/>
      <c r="P885" s="9"/>
      <c r="V885" s="13"/>
      <c r="W885" s="9"/>
      <c r="X885" s="9"/>
      <c r="Z885" s="9"/>
      <c r="AA885" s="9"/>
    </row>
    <row r="886" spans="7:27" ht="12.75" x14ac:dyDescent="0.2">
      <c r="G886" s="4"/>
      <c r="H886" s="12"/>
      <c r="I886" s="13"/>
      <c r="K886" s="17"/>
      <c r="L886" s="9"/>
      <c r="M886" s="12"/>
      <c r="P886" s="9"/>
      <c r="V886" s="13"/>
      <c r="W886" s="9"/>
      <c r="X886" s="9"/>
      <c r="Z886" s="9"/>
      <c r="AA886" s="9"/>
    </row>
    <row r="887" spans="7:27" ht="12.75" x14ac:dyDescent="0.2">
      <c r="G887" s="4"/>
      <c r="H887" s="12"/>
      <c r="I887" s="13"/>
      <c r="K887" s="17"/>
      <c r="L887" s="9"/>
      <c r="M887" s="12"/>
      <c r="P887" s="9"/>
      <c r="V887" s="13"/>
      <c r="W887" s="9"/>
      <c r="X887" s="9"/>
      <c r="Z887" s="9"/>
      <c r="AA887" s="9"/>
    </row>
    <row r="888" spans="7:27" ht="12.75" x14ac:dyDescent="0.2">
      <c r="G888" s="4"/>
      <c r="H888" s="12"/>
      <c r="I888" s="13"/>
      <c r="K888" s="17"/>
      <c r="L888" s="9"/>
      <c r="M888" s="12"/>
      <c r="P888" s="9"/>
      <c r="V888" s="13"/>
      <c r="W888" s="9"/>
      <c r="X888" s="9"/>
      <c r="Z888" s="9"/>
      <c r="AA888" s="9"/>
    </row>
    <row r="889" spans="7:27" ht="12.75" x14ac:dyDescent="0.2">
      <c r="G889" s="4"/>
      <c r="H889" s="12"/>
      <c r="I889" s="13"/>
      <c r="K889" s="17"/>
      <c r="L889" s="9"/>
      <c r="M889" s="12"/>
      <c r="P889" s="9"/>
      <c r="V889" s="13"/>
      <c r="W889" s="9"/>
      <c r="X889" s="9"/>
      <c r="Z889" s="9"/>
      <c r="AA889" s="9"/>
    </row>
    <row r="890" spans="7:27" ht="12.75" x14ac:dyDescent="0.2">
      <c r="G890" s="4"/>
      <c r="H890" s="12"/>
      <c r="I890" s="13"/>
      <c r="K890" s="17"/>
      <c r="L890" s="9"/>
      <c r="M890" s="12"/>
      <c r="P890" s="9"/>
      <c r="V890" s="13"/>
      <c r="W890" s="9"/>
      <c r="X890" s="9"/>
      <c r="Z890" s="9"/>
      <c r="AA890" s="9"/>
    </row>
    <row r="891" spans="7:27" ht="12.75" x14ac:dyDescent="0.2">
      <c r="G891" s="4"/>
      <c r="H891" s="12"/>
      <c r="I891" s="13"/>
      <c r="K891" s="17"/>
      <c r="L891" s="9"/>
      <c r="M891" s="12"/>
      <c r="P891" s="9"/>
      <c r="V891" s="13"/>
      <c r="W891" s="9"/>
      <c r="X891" s="9"/>
      <c r="Z891" s="9"/>
      <c r="AA891" s="9"/>
    </row>
    <row r="892" spans="7:27" ht="12.75" x14ac:dyDescent="0.2">
      <c r="G892" s="4"/>
      <c r="H892" s="12"/>
      <c r="I892" s="13"/>
      <c r="K892" s="17"/>
      <c r="L892" s="9"/>
      <c r="M892" s="12"/>
      <c r="P892" s="9"/>
      <c r="V892" s="13"/>
      <c r="W892" s="9"/>
      <c r="X892" s="9"/>
      <c r="Z892" s="9"/>
      <c r="AA892" s="9"/>
    </row>
    <row r="893" spans="7:27" ht="12.75" x14ac:dyDescent="0.2">
      <c r="G893" s="4"/>
      <c r="H893" s="12"/>
      <c r="I893" s="13"/>
      <c r="K893" s="17"/>
      <c r="L893" s="9"/>
      <c r="M893" s="12"/>
      <c r="P893" s="9"/>
      <c r="V893" s="13"/>
      <c r="W893" s="9"/>
      <c r="X893" s="9"/>
      <c r="Z893" s="9"/>
      <c r="AA893" s="9"/>
    </row>
    <row r="894" spans="7:27" ht="12.75" x14ac:dyDescent="0.2">
      <c r="G894" s="4"/>
      <c r="H894" s="12"/>
      <c r="I894" s="13"/>
      <c r="K894" s="17"/>
      <c r="L894" s="9"/>
      <c r="M894" s="12"/>
      <c r="P894" s="9"/>
      <c r="V894" s="13"/>
      <c r="W894" s="9"/>
      <c r="X894" s="9"/>
      <c r="Z894" s="9"/>
      <c r="AA894" s="9"/>
    </row>
    <row r="895" spans="7:27" ht="12.75" x14ac:dyDescent="0.2">
      <c r="G895" s="4"/>
      <c r="H895" s="12"/>
      <c r="I895" s="13"/>
      <c r="K895" s="17"/>
      <c r="L895" s="9"/>
      <c r="M895" s="12"/>
      <c r="P895" s="9"/>
      <c r="V895" s="13"/>
      <c r="W895" s="9"/>
      <c r="X895" s="9"/>
      <c r="Z895" s="9"/>
      <c r="AA895" s="9"/>
    </row>
    <row r="896" spans="7:27" ht="12.75" x14ac:dyDescent="0.2">
      <c r="G896" s="4"/>
      <c r="H896" s="12"/>
      <c r="I896" s="13"/>
      <c r="K896" s="17"/>
      <c r="L896" s="9"/>
      <c r="M896" s="12"/>
      <c r="P896" s="9"/>
      <c r="V896" s="13"/>
      <c r="W896" s="9"/>
      <c r="X896" s="9"/>
      <c r="Z896" s="9"/>
      <c r="AA896" s="9"/>
    </row>
    <row r="897" spans="7:27" ht="12.75" x14ac:dyDescent="0.2">
      <c r="G897" s="4"/>
      <c r="H897" s="12"/>
      <c r="I897" s="13"/>
      <c r="K897" s="17"/>
      <c r="L897" s="9"/>
      <c r="M897" s="12"/>
      <c r="P897" s="9"/>
      <c r="V897" s="13"/>
      <c r="W897" s="9"/>
      <c r="X897" s="9"/>
      <c r="Z897" s="9"/>
      <c r="AA897" s="9"/>
    </row>
    <row r="898" spans="7:27" ht="12.75" x14ac:dyDescent="0.2">
      <c r="G898" s="4"/>
      <c r="H898" s="12"/>
      <c r="I898" s="13"/>
      <c r="K898" s="17"/>
      <c r="L898" s="9"/>
      <c r="M898" s="12"/>
      <c r="P898" s="9"/>
      <c r="V898" s="13"/>
      <c r="W898" s="9"/>
      <c r="X898" s="9"/>
      <c r="Z898" s="9"/>
      <c r="AA898" s="9"/>
    </row>
    <row r="899" spans="7:27" ht="12.75" x14ac:dyDescent="0.2">
      <c r="G899" s="4"/>
      <c r="H899" s="12"/>
      <c r="I899" s="13"/>
      <c r="K899" s="17"/>
      <c r="L899" s="9"/>
      <c r="M899" s="12"/>
      <c r="P899" s="9"/>
      <c r="V899" s="13"/>
      <c r="W899" s="9"/>
      <c r="X899" s="9"/>
      <c r="Z899" s="9"/>
      <c r="AA899" s="9"/>
    </row>
    <row r="900" spans="7:27" ht="12.75" x14ac:dyDescent="0.2">
      <c r="G900" s="4"/>
      <c r="H900" s="12"/>
      <c r="I900" s="13"/>
      <c r="K900" s="17"/>
      <c r="L900" s="9"/>
      <c r="M900" s="12"/>
      <c r="P900" s="9"/>
      <c r="V900" s="13"/>
      <c r="W900" s="9"/>
      <c r="X900" s="9"/>
      <c r="Z900" s="9"/>
      <c r="AA900" s="9"/>
    </row>
    <row r="901" spans="7:27" ht="12.75" x14ac:dyDescent="0.2">
      <c r="G901" s="4"/>
      <c r="H901" s="12"/>
      <c r="I901" s="13"/>
      <c r="K901" s="17"/>
      <c r="L901" s="9"/>
      <c r="M901" s="12"/>
      <c r="P901" s="9"/>
      <c r="V901" s="13"/>
      <c r="W901" s="9"/>
      <c r="X901" s="9"/>
      <c r="Z901" s="9"/>
      <c r="AA901" s="9"/>
    </row>
    <row r="902" spans="7:27" ht="12.75" x14ac:dyDescent="0.2">
      <c r="G902" s="4"/>
      <c r="H902" s="12"/>
      <c r="I902" s="13"/>
      <c r="K902" s="17"/>
      <c r="L902" s="9"/>
      <c r="M902" s="12"/>
      <c r="P902" s="9"/>
      <c r="V902" s="13"/>
      <c r="W902" s="9"/>
      <c r="X902" s="9"/>
      <c r="Z902" s="9"/>
      <c r="AA902" s="9"/>
    </row>
    <row r="903" spans="7:27" ht="12.75" x14ac:dyDescent="0.2">
      <c r="G903" s="4"/>
      <c r="H903" s="12"/>
      <c r="I903" s="13"/>
      <c r="K903" s="17"/>
      <c r="L903" s="9"/>
      <c r="M903" s="12"/>
      <c r="P903" s="9"/>
      <c r="V903" s="13"/>
      <c r="W903" s="9"/>
      <c r="X903" s="9"/>
      <c r="Z903" s="9"/>
      <c r="AA903" s="9"/>
    </row>
    <row r="904" spans="7:27" ht="12.75" x14ac:dyDescent="0.2">
      <c r="G904" s="4"/>
      <c r="H904" s="12"/>
      <c r="I904" s="13"/>
      <c r="K904" s="17"/>
      <c r="L904" s="9"/>
      <c r="M904" s="12"/>
      <c r="P904" s="9"/>
      <c r="V904" s="13"/>
      <c r="W904" s="9"/>
      <c r="X904" s="9"/>
      <c r="Z904" s="9"/>
      <c r="AA904" s="9"/>
    </row>
    <row r="905" spans="7:27" ht="12.75" x14ac:dyDescent="0.2">
      <c r="G905" s="4"/>
      <c r="H905" s="12"/>
      <c r="I905" s="13"/>
      <c r="K905" s="17"/>
      <c r="L905" s="9"/>
      <c r="M905" s="12"/>
      <c r="P905" s="9"/>
      <c r="V905" s="13"/>
      <c r="W905" s="9"/>
      <c r="X905" s="9"/>
      <c r="Z905" s="9"/>
      <c r="AA905" s="9"/>
    </row>
    <row r="906" spans="7:27" ht="12.75" x14ac:dyDescent="0.2">
      <c r="G906" s="4"/>
      <c r="H906" s="12"/>
      <c r="I906" s="13"/>
      <c r="K906" s="17"/>
      <c r="L906" s="9"/>
      <c r="M906" s="12"/>
      <c r="P906" s="9"/>
      <c r="V906" s="13"/>
      <c r="W906" s="9"/>
      <c r="X906" s="9"/>
      <c r="Z906" s="9"/>
      <c r="AA906" s="9"/>
    </row>
    <row r="907" spans="7:27" ht="12.75" x14ac:dyDescent="0.2">
      <c r="G907" s="4"/>
      <c r="H907" s="12"/>
      <c r="I907" s="13"/>
      <c r="K907" s="17"/>
      <c r="L907" s="9"/>
      <c r="M907" s="12"/>
      <c r="P907" s="9"/>
      <c r="V907" s="13"/>
      <c r="W907" s="9"/>
      <c r="X907" s="9"/>
      <c r="Z907" s="9"/>
      <c r="AA907" s="9"/>
    </row>
    <row r="908" spans="7:27" ht="12.75" x14ac:dyDescent="0.2">
      <c r="G908" s="4"/>
      <c r="H908" s="12"/>
      <c r="I908" s="13"/>
      <c r="K908" s="17"/>
      <c r="L908" s="9"/>
      <c r="M908" s="12"/>
      <c r="P908" s="9"/>
      <c r="V908" s="13"/>
      <c r="W908" s="9"/>
      <c r="X908" s="9"/>
      <c r="Z908" s="9"/>
      <c r="AA908" s="9"/>
    </row>
    <row r="909" spans="7:27" ht="12.75" x14ac:dyDescent="0.2">
      <c r="G909" s="4"/>
      <c r="H909" s="12"/>
      <c r="I909" s="13"/>
      <c r="K909" s="17"/>
      <c r="L909" s="9"/>
      <c r="M909" s="12"/>
      <c r="P909" s="9"/>
      <c r="V909" s="13"/>
      <c r="W909" s="9"/>
      <c r="X909" s="9"/>
      <c r="Z909" s="9"/>
      <c r="AA909" s="9"/>
    </row>
    <row r="910" spans="7:27" ht="12.75" x14ac:dyDescent="0.2">
      <c r="G910" s="4"/>
      <c r="H910" s="12"/>
      <c r="I910" s="13"/>
      <c r="K910" s="17"/>
      <c r="L910" s="9"/>
      <c r="M910" s="12"/>
      <c r="P910" s="9"/>
      <c r="V910" s="13"/>
      <c r="W910" s="9"/>
      <c r="X910" s="9"/>
      <c r="Z910" s="9"/>
      <c r="AA910" s="9"/>
    </row>
    <row r="911" spans="7:27" ht="12.75" x14ac:dyDescent="0.2">
      <c r="G911" s="4"/>
      <c r="H911" s="12"/>
      <c r="I911" s="13"/>
      <c r="K911" s="17"/>
      <c r="L911" s="9"/>
      <c r="M911" s="12"/>
      <c r="P911" s="9"/>
      <c r="V911" s="13"/>
      <c r="W911" s="9"/>
      <c r="X911" s="9"/>
      <c r="Z911" s="9"/>
      <c r="AA911" s="9"/>
    </row>
    <row r="912" spans="7:27" ht="12.75" x14ac:dyDescent="0.2">
      <c r="G912" s="4"/>
      <c r="H912" s="12"/>
      <c r="I912" s="13"/>
      <c r="K912" s="17"/>
      <c r="L912" s="9"/>
      <c r="M912" s="12"/>
      <c r="P912" s="9"/>
      <c r="V912" s="13"/>
      <c r="W912" s="9"/>
      <c r="X912" s="9"/>
      <c r="Z912" s="9"/>
      <c r="AA912" s="9"/>
    </row>
    <row r="913" spans="7:27" ht="12.75" x14ac:dyDescent="0.2">
      <c r="G913" s="4"/>
      <c r="H913" s="12"/>
      <c r="I913" s="13"/>
      <c r="K913" s="17"/>
      <c r="L913" s="9"/>
      <c r="M913" s="12"/>
      <c r="P913" s="9"/>
      <c r="V913" s="13"/>
      <c r="W913" s="9"/>
      <c r="X913" s="9"/>
      <c r="Z913" s="9"/>
      <c r="AA913" s="9"/>
    </row>
    <row r="914" spans="7:27" ht="12.75" x14ac:dyDescent="0.2">
      <c r="G914" s="4"/>
      <c r="H914" s="12"/>
      <c r="I914" s="13"/>
      <c r="K914" s="17"/>
      <c r="L914" s="9"/>
      <c r="M914" s="12"/>
      <c r="P914" s="9"/>
      <c r="V914" s="13"/>
      <c r="W914" s="9"/>
      <c r="X914" s="9"/>
      <c r="Z914" s="9"/>
      <c r="AA914" s="9"/>
    </row>
    <row r="915" spans="7:27" ht="12.75" x14ac:dyDescent="0.2">
      <c r="G915" s="4"/>
      <c r="H915" s="12"/>
      <c r="I915" s="13"/>
      <c r="K915" s="17"/>
      <c r="L915" s="9"/>
      <c r="M915" s="12"/>
      <c r="P915" s="9"/>
      <c r="V915" s="13"/>
      <c r="W915" s="9"/>
      <c r="X915" s="9"/>
      <c r="Z915" s="9"/>
      <c r="AA915" s="9"/>
    </row>
    <row r="916" spans="7:27" ht="12.75" x14ac:dyDescent="0.2">
      <c r="G916" s="4"/>
      <c r="H916" s="12"/>
      <c r="I916" s="13"/>
      <c r="K916" s="17"/>
      <c r="L916" s="9"/>
      <c r="M916" s="12"/>
      <c r="P916" s="9"/>
      <c r="V916" s="13"/>
      <c r="W916" s="9"/>
      <c r="X916" s="9"/>
      <c r="Z916" s="9"/>
      <c r="AA916" s="9"/>
    </row>
    <row r="917" spans="7:27" ht="12.75" x14ac:dyDescent="0.2">
      <c r="G917" s="4"/>
      <c r="H917" s="12"/>
      <c r="I917" s="13"/>
      <c r="K917" s="17"/>
      <c r="L917" s="9"/>
      <c r="M917" s="12"/>
      <c r="P917" s="9"/>
      <c r="V917" s="13"/>
      <c r="W917" s="9"/>
      <c r="X917" s="9"/>
      <c r="Z917" s="9"/>
      <c r="AA917" s="9"/>
    </row>
    <row r="918" spans="7:27" ht="12.75" x14ac:dyDescent="0.2">
      <c r="G918" s="4"/>
      <c r="H918" s="12"/>
      <c r="I918" s="13"/>
      <c r="K918" s="17"/>
      <c r="L918" s="9"/>
      <c r="M918" s="12"/>
      <c r="P918" s="9"/>
      <c r="V918" s="13"/>
      <c r="W918" s="9"/>
      <c r="X918" s="9"/>
      <c r="Z918" s="9"/>
      <c r="AA918" s="9"/>
    </row>
    <row r="919" spans="7:27" ht="12.75" x14ac:dyDescent="0.2">
      <c r="G919" s="4"/>
      <c r="H919" s="12"/>
      <c r="I919" s="13"/>
      <c r="K919" s="17"/>
      <c r="L919" s="9"/>
      <c r="M919" s="12"/>
      <c r="P919" s="9"/>
      <c r="V919" s="13"/>
      <c r="W919" s="9"/>
      <c r="X919" s="9"/>
      <c r="Z919" s="9"/>
      <c r="AA919" s="9"/>
    </row>
    <row r="920" spans="7:27" ht="12.75" x14ac:dyDescent="0.2">
      <c r="G920" s="4"/>
      <c r="H920" s="12"/>
      <c r="I920" s="13"/>
      <c r="K920" s="17"/>
      <c r="L920" s="9"/>
      <c r="M920" s="12"/>
      <c r="P920" s="9"/>
      <c r="V920" s="13"/>
      <c r="W920" s="9"/>
      <c r="X920" s="9"/>
      <c r="Z920" s="9"/>
      <c r="AA920" s="9"/>
    </row>
    <row r="921" spans="7:27" ht="12.75" x14ac:dyDescent="0.2">
      <c r="G921" s="4"/>
      <c r="H921" s="12"/>
      <c r="I921" s="13"/>
      <c r="K921" s="17"/>
      <c r="L921" s="9"/>
      <c r="M921" s="12"/>
      <c r="P921" s="9"/>
      <c r="V921" s="13"/>
      <c r="W921" s="9"/>
      <c r="X921" s="9"/>
      <c r="Z921" s="9"/>
      <c r="AA921" s="9"/>
    </row>
    <row r="922" spans="7:27" ht="12.75" x14ac:dyDescent="0.2">
      <c r="G922" s="4"/>
      <c r="H922" s="12"/>
      <c r="I922" s="13"/>
      <c r="K922" s="17"/>
      <c r="L922" s="9"/>
      <c r="M922" s="12"/>
      <c r="P922" s="9"/>
      <c r="V922" s="13"/>
      <c r="W922" s="9"/>
      <c r="X922" s="9"/>
      <c r="Z922" s="9"/>
      <c r="AA922" s="9"/>
    </row>
    <row r="923" spans="7:27" ht="12.75" x14ac:dyDescent="0.2">
      <c r="G923" s="4"/>
      <c r="H923" s="12"/>
      <c r="I923" s="13"/>
      <c r="K923" s="17"/>
      <c r="L923" s="9"/>
      <c r="M923" s="12"/>
      <c r="P923" s="9"/>
      <c r="V923" s="13"/>
      <c r="W923" s="9"/>
      <c r="X923" s="9"/>
      <c r="Z923" s="9"/>
      <c r="AA923" s="9"/>
    </row>
    <row r="924" spans="7:27" ht="12.75" x14ac:dyDescent="0.2">
      <c r="G924" s="4"/>
      <c r="H924" s="12"/>
      <c r="I924" s="13"/>
      <c r="K924" s="17"/>
      <c r="L924" s="9"/>
      <c r="M924" s="12"/>
      <c r="P924" s="9"/>
      <c r="V924" s="13"/>
      <c r="W924" s="9"/>
      <c r="X924" s="9"/>
      <c r="Z924" s="9"/>
      <c r="AA924" s="9"/>
    </row>
    <row r="925" spans="7:27" ht="12.75" x14ac:dyDescent="0.2">
      <c r="G925" s="4"/>
      <c r="H925" s="12"/>
      <c r="I925" s="13"/>
      <c r="K925" s="17"/>
      <c r="L925" s="9"/>
      <c r="M925" s="12"/>
      <c r="P925" s="9"/>
      <c r="V925" s="13"/>
      <c r="W925" s="9"/>
      <c r="X925" s="9"/>
      <c r="Z925" s="9"/>
      <c r="AA925" s="9"/>
    </row>
    <row r="926" spans="7:27" ht="12.75" x14ac:dyDescent="0.2">
      <c r="G926" s="4"/>
      <c r="H926" s="12"/>
      <c r="I926" s="13"/>
      <c r="K926" s="17"/>
      <c r="L926" s="9"/>
      <c r="M926" s="12"/>
      <c r="P926" s="9"/>
      <c r="V926" s="13"/>
      <c r="W926" s="9"/>
      <c r="X926" s="9"/>
      <c r="Z926" s="9"/>
      <c r="AA926" s="9"/>
    </row>
    <row r="927" spans="7:27" ht="12.75" x14ac:dyDescent="0.2">
      <c r="G927" s="4"/>
      <c r="H927" s="12"/>
      <c r="I927" s="13"/>
      <c r="K927" s="17"/>
      <c r="L927" s="9"/>
      <c r="M927" s="12"/>
      <c r="P927" s="9"/>
      <c r="V927" s="13"/>
      <c r="W927" s="9"/>
      <c r="X927" s="9"/>
      <c r="Z927" s="9"/>
      <c r="AA927" s="9"/>
    </row>
    <row r="928" spans="7:27" ht="12.75" x14ac:dyDescent="0.2">
      <c r="G928" s="4"/>
      <c r="H928" s="12"/>
      <c r="I928" s="13"/>
      <c r="K928" s="17"/>
      <c r="L928" s="9"/>
      <c r="M928" s="12"/>
      <c r="P928" s="9"/>
      <c r="V928" s="13"/>
      <c r="W928" s="9"/>
      <c r="X928" s="9"/>
      <c r="Z928" s="9"/>
      <c r="AA928" s="9"/>
    </row>
    <row r="929" spans="7:27" ht="12.75" x14ac:dyDescent="0.2">
      <c r="G929" s="4"/>
      <c r="H929" s="12"/>
      <c r="I929" s="13"/>
      <c r="K929" s="17"/>
      <c r="L929" s="9"/>
      <c r="M929" s="12"/>
      <c r="P929" s="9"/>
      <c r="V929" s="13"/>
      <c r="W929" s="9"/>
      <c r="X929" s="9"/>
      <c r="Z929" s="9"/>
      <c r="AA929" s="9"/>
    </row>
    <row r="930" spans="7:27" ht="12.75" x14ac:dyDescent="0.2">
      <c r="G930" s="4"/>
      <c r="H930" s="12"/>
      <c r="I930" s="13"/>
      <c r="K930" s="17"/>
      <c r="L930" s="9"/>
      <c r="M930" s="12"/>
      <c r="P930" s="9"/>
      <c r="V930" s="13"/>
      <c r="W930" s="9"/>
      <c r="X930" s="9"/>
      <c r="Z930" s="9"/>
      <c r="AA930" s="9"/>
    </row>
    <row r="931" spans="7:27" ht="12.75" x14ac:dyDescent="0.2">
      <c r="G931" s="4"/>
      <c r="H931" s="12"/>
      <c r="I931" s="13"/>
      <c r="K931" s="17"/>
      <c r="L931" s="9"/>
      <c r="M931" s="12"/>
      <c r="P931" s="9"/>
      <c r="V931" s="13"/>
      <c r="W931" s="9"/>
      <c r="X931" s="9"/>
      <c r="Z931" s="9"/>
      <c r="AA931" s="9"/>
    </row>
    <row r="932" spans="7:27" ht="12.75" x14ac:dyDescent="0.2">
      <c r="G932" s="4"/>
      <c r="H932" s="12"/>
      <c r="I932" s="13"/>
      <c r="K932" s="17"/>
      <c r="L932" s="9"/>
      <c r="M932" s="12"/>
      <c r="P932" s="9"/>
      <c r="V932" s="13"/>
      <c r="W932" s="9"/>
      <c r="X932" s="9"/>
      <c r="Z932" s="9"/>
      <c r="AA932" s="9"/>
    </row>
    <row r="933" spans="7:27" ht="12.75" x14ac:dyDescent="0.2">
      <c r="G933" s="4"/>
      <c r="H933" s="12"/>
      <c r="I933" s="13"/>
      <c r="K933" s="17"/>
      <c r="L933" s="9"/>
      <c r="M933" s="12"/>
      <c r="P933" s="9"/>
      <c r="V933" s="13"/>
      <c r="W933" s="9"/>
      <c r="X933" s="9"/>
      <c r="Z933" s="9"/>
      <c r="AA933" s="9"/>
    </row>
    <row r="934" spans="7:27" ht="12.75" x14ac:dyDescent="0.2">
      <c r="G934" s="4"/>
      <c r="H934" s="12"/>
      <c r="I934" s="13"/>
      <c r="K934" s="17"/>
      <c r="L934" s="9"/>
      <c r="M934" s="12"/>
      <c r="P934" s="9"/>
      <c r="V934" s="13"/>
      <c r="W934" s="9"/>
      <c r="X934" s="9"/>
      <c r="Z934" s="9"/>
      <c r="AA934" s="9"/>
    </row>
    <row r="935" spans="7:27" ht="12.75" x14ac:dyDescent="0.2">
      <c r="G935" s="4"/>
      <c r="H935" s="12"/>
      <c r="I935" s="13"/>
      <c r="K935" s="17"/>
      <c r="L935" s="9"/>
      <c r="M935" s="12"/>
      <c r="P935" s="9"/>
      <c r="V935" s="13"/>
      <c r="W935" s="9"/>
      <c r="X935" s="9"/>
      <c r="Z935" s="9"/>
      <c r="AA935" s="9"/>
    </row>
    <row r="936" spans="7:27" ht="12.75" x14ac:dyDescent="0.2">
      <c r="G936" s="4"/>
      <c r="H936" s="12"/>
      <c r="I936" s="13"/>
      <c r="K936" s="17"/>
      <c r="L936" s="9"/>
      <c r="M936" s="12"/>
      <c r="P936" s="9"/>
      <c r="V936" s="13"/>
      <c r="W936" s="9"/>
      <c r="X936" s="9"/>
      <c r="Z936" s="9"/>
      <c r="AA936" s="9"/>
    </row>
    <row r="937" spans="7:27" ht="12.75" x14ac:dyDescent="0.2">
      <c r="G937" s="4"/>
      <c r="H937" s="12"/>
      <c r="I937" s="13"/>
      <c r="K937" s="17"/>
      <c r="L937" s="9"/>
      <c r="M937" s="12"/>
      <c r="P937" s="9"/>
      <c r="V937" s="13"/>
      <c r="W937" s="9"/>
      <c r="X937" s="9"/>
      <c r="Z937" s="9"/>
      <c r="AA937" s="9"/>
    </row>
    <row r="938" spans="7:27" ht="12.75" x14ac:dyDescent="0.2">
      <c r="G938" s="4"/>
      <c r="H938" s="12"/>
      <c r="I938" s="13"/>
      <c r="K938" s="17"/>
      <c r="L938" s="9"/>
      <c r="M938" s="12"/>
      <c r="P938" s="9"/>
      <c r="V938" s="13"/>
      <c r="W938" s="9"/>
      <c r="X938" s="9"/>
      <c r="Z938" s="9"/>
      <c r="AA938" s="9"/>
    </row>
    <row r="939" spans="7:27" ht="12.75" x14ac:dyDescent="0.2">
      <c r="G939" s="4"/>
      <c r="H939" s="12"/>
      <c r="I939" s="13"/>
      <c r="K939" s="17"/>
      <c r="L939" s="9"/>
      <c r="M939" s="12"/>
      <c r="P939" s="9"/>
      <c r="V939" s="13"/>
      <c r="W939" s="9"/>
      <c r="X939" s="9"/>
      <c r="Z939" s="9"/>
      <c r="AA939" s="9"/>
    </row>
    <row r="940" spans="7:27" ht="12.75" x14ac:dyDescent="0.2">
      <c r="G940" s="4"/>
      <c r="H940" s="12"/>
      <c r="I940" s="13"/>
      <c r="K940" s="17"/>
      <c r="L940" s="9"/>
      <c r="M940" s="12"/>
      <c r="P940" s="9"/>
      <c r="V940" s="13"/>
      <c r="W940" s="9"/>
      <c r="X940" s="9"/>
      <c r="Z940" s="9"/>
      <c r="AA940" s="9"/>
    </row>
    <row r="941" spans="7:27" ht="12.75" x14ac:dyDescent="0.2">
      <c r="G941" s="4"/>
      <c r="H941" s="12"/>
      <c r="I941" s="13"/>
      <c r="K941" s="17"/>
      <c r="L941" s="9"/>
      <c r="M941" s="12"/>
      <c r="P941" s="9"/>
      <c r="V941" s="13"/>
      <c r="W941" s="9"/>
      <c r="X941" s="9"/>
      <c r="Z941" s="9"/>
      <c r="AA941" s="9"/>
    </row>
    <row r="942" spans="7:27" ht="12.75" x14ac:dyDescent="0.2">
      <c r="G942" s="4"/>
      <c r="H942" s="12"/>
      <c r="I942" s="13"/>
      <c r="K942" s="17"/>
      <c r="L942" s="9"/>
      <c r="M942" s="12"/>
      <c r="P942" s="9"/>
      <c r="V942" s="13"/>
      <c r="W942" s="9"/>
      <c r="X942" s="9"/>
      <c r="Z942" s="9"/>
      <c r="AA942" s="9"/>
    </row>
    <row r="943" spans="7:27" ht="12.75" x14ac:dyDescent="0.2">
      <c r="G943" s="4"/>
      <c r="H943" s="12"/>
      <c r="I943" s="13"/>
      <c r="K943" s="17"/>
      <c r="L943" s="9"/>
      <c r="M943" s="12"/>
      <c r="P943" s="9"/>
      <c r="V943" s="13"/>
      <c r="W943" s="9"/>
      <c r="X943" s="9"/>
      <c r="Z943" s="9"/>
      <c r="AA943" s="9"/>
    </row>
    <row r="944" spans="7:27" ht="12.75" x14ac:dyDescent="0.2">
      <c r="G944" s="4"/>
      <c r="H944" s="12"/>
      <c r="I944" s="13"/>
      <c r="K944" s="17"/>
      <c r="L944" s="9"/>
      <c r="M944" s="12"/>
      <c r="P944" s="9"/>
      <c r="V944" s="13"/>
      <c r="W944" s="9"/>
      <c r="X944" s="9"/>
      <c r="Z944" s="9"/>
      <c r="AA944" s="9"/>
    </row>
  </sheetData>
  <hyperlinks>
    <hyperlink ref="E2" r:id="rId1"/>
    <hyperlink ref="E3" r:id="rId2"/>
    <hyperlink ref="E5" r:id="rId3"/>
    <hyperlink ref="E6" r:id="rId4"/>
    <hyperlink ref="E7" r:id="rId5"/>
  </hyperlinks>
  <pageMargins left="0.7" right="0.7" top="0.75" bottom="0.75" header="0.3" footer="0.3"/>
  <pageSetup paperSize="9" orientation="portrait" horizontalDpi="0" verticalDpi="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6"/>
  <sheetViews>
    <sheetView zoomScale="70" zoomScaleNormal="70" workbookViewId="0">
      <selection activeCell="C16" sqref="C16"/>
    </sheetView>
  </sheetViews>
  <sheetFormatPr defaultColWidth="12.7109375" defaultRowHeight="15.75" customHeight="1" x14ac:dyDescent="0.2"/>
  <cols>
    <col min="1" max="1" width="15.5703125" customWidth="1"/>
    <col min="4" max="4" width="10.140625" customWidth="1"/>
  </cols>
  <sheetData>
    <row r="1" spans="1:2" ht="12.75" x14ac:dyDescent="0.2"/>
    <row r="2" spans="1:2" ht="12.75" x14ac:dyDescent="0.2"/>
    <row r="3" spans="1:2" ht="12.75" x14ac:dyDescent="0.2"/>
    <row r="4" spans="1:2" ht="12.75" x14ac:dyDescent="0.2"/>
    <row r="5" spans="1:2" ht="12.75" x14ac:dyDescent="0.2"/>
    <row r="6" spans="1:2" ht="15" x14ac:dyDescent="0.2">
      <c r="A6" s="56"/>
      <c r="B6" s="56"/>
    </row>
    <row r="7" spans="1:2" ht="15" x14ac:dyDescent="0.2">
      <c r="A7" s="56"/>
      <c r="B7" s="59"/>
    </row>
    <row r="8" spans="1:2" ht="15" x14ac:dyDescent="0.2">
      <c r="A8" s="59"/>
      <c r="B8" s="59"/>
    </row>
    <row r="9" spans="1:2" ht="15" x14ac:dyDescent="0.2">
      <c r="A9" s="59"/>
      <c r="B9" s="59"/>
    </row>
    <row r="10" spans="1:2" ht="12.75" x14ac:dyDescent="0.2"/>
    <row r="11" spans="1:2" ht="12.75" x14ac:dyDescent="0.2"/>
    <row r="12" spans="1:2" ht="12.75" x14ac:dyDescent="0.2"/>
    <row r="13" spans="1:2" ht="12.75" x14ac:dyDescent="0.2"/>
    <row r="14" spans="1:2" ht="12.75" x14ac:dyDescent="0.2"/>
    <row r="15" spans="1:2" ht="12.75" x14ac:dyDescent="0.2"/>
    <row r="16" spans="1:2"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row r="1001" ht="12.75" x14ac:dyDescent="0.2"/>
    <row r="1002" ht="12.75" x14ac:dyDescent="0.2"/>
    <row r="1003" ht="12.75" x14ac:dyDescent="0.2"/>
    <row r="1004" ht="12.75" x14ac:dyDescent="0.2"/>
    <row r="1005" ht="12.75" x14ac:dyDescent="0.2"/>
    <row r="1006" 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65"/>
  <sheetViews>
    <sheetView zoomScale="70" zoomScaleNormal="70" workbookViewId="0">
      <selection activeCell="R26" sqref="R26"/>
    </sheetView>
  </sheetViews>
  <sheetFormatPr defaultColWidth="12.7109375" defaultRowHeight="15.75" customHeight="1" x14ac:dyDescent="0.2"/>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12.75" x14ac:dyDescent="0.2"/>
    <row r="12" ht="12.75" x14ac:dyDescent="0.2"/>
    <row r="13" ht="12.75" x14ac:dyDescent="0.2"/>
    <row r="14" ht="12.75" x14ac:dyDescent="0.2"/>
    <row r="15" ht="12.75" x14ac:dyDescent="0.2"/>
    <row r="16"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6"/>
  <sheetViews>
    <sheetView zoomScale="70" zoomScaleNormal="70" workbookViewId="0">
      <selection activeCell="Q22" sqref="Q22"/>
    </sheetView>
  </sheetViews>
  <sheetFormatPr defaultColWidth="12.7109375" defaultRowHeight="15.75" customHeight="1" x14ac:dyDescent="0.2"/>
  <cols>
    <col min="1" max="1" width="15.5703125" customWidth="1"/>
    <col min="4" max="4" width="10.140625" customWidth="1"/>
  </cols>
  <sheetData>
    <row r="1" spans="1:2" ht="12.75" x14ac:dyDescent="0.2"/>
    <row r="2" spans="1:2" ht="12.75" x14ac:dyDescent="0.2"/>
    <row r="3" spans="1:2" ht="12.75" x14ac:dyDescent="0.2"/>
    <row r="4" spans="1:2" ht="12.75" x14ac:dyDescent="0.2"/>
    <row r="5" spans="1:2" ht="12.75" x14ac:dyDescent="0.2"/>
    <row r="6" spans="1:2" ht="15" x14ac:dyDescent="0.2">
      <c r="A6" s="56"/>
      <c r="B6" s="56"/>
    </row>
    <row r="7" spans="1:2" ht="15" x14ac:dyDescent="0.2">
      <c r="A7" s="56"/>
      <c r="B7" s="59"/>
    </row>
    <row r="8" spans="1:2" ht="15" x14ac:dyDescent="0.2">
      <c r="A8" s="59"/>
      <c r="B8" s="59"/>
    </row>
    <row r="9" spans="1:2" ht="15" x14ac:dyDescent="0.2">
      <c r="A9" s="59"/>
      <c r="B9" s="59"/>
    </row>
    <row r="10" spans="1:2" ht="12.75" x14ac:dyDescent="0.2"/>
    <row r="11" spans="1:2" ht="12.75" x14ac:dyDescent="0.2"/>
    <row r="12" spans="1:2" ht="12.75" x14ac:dyDescent="0.2"/>
    <row r="13" spans="1:2" ht="12.75" x14ac:dyDescent="0.2"/>
    <row r="14" spans="1:2" ht="12.75" x14ac:dyDescent="0.2"/>
    <row r="15" spans="1:2" ht="12.75" x14ac:dyDescent="0.2"/>
    <row r="16" spans="1:2"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row r="1001" ht="12.75" x14ac:dyDescent="0.2"/>
    <row r="1002" ht="12.75" x14ac:dyDescent="0.2"/>
    <row r="1003" ht="12.75" x14ac:dyDescent="0.2"/>
    <row r="1004" ht="12.75" x14ac:dyDescent="0.2"/>
    <row r="1005" ht="12.75" x14ac:dyDescent="0.2"/>
    <row r="1006" 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80"/>
  <sheetViews>
    <sheetView zoomScale="70" zoomScaleNormal="70" workbookViewId="0">
      <selection activeCell="R26" sqref="R26"/>
    </sheetView>
  </sheetViews>
  <sheetFormatPr defaultColWidth="12.7109375" defaultRowHeight="15.75" customHeight="1" x14ac:dyDescent="0.2"/>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12.75" x14ac:dyDescent="0.2"/>
    <row r="12" ht="12.75" x14ac:dyDescent="0.2"/>
    <row r="13" ht="12.75" x14ac:dyDescent="0.2"/>
    <row r="14" ht="12.75" x14ac:dyDescent="0.2"/>
    <row r="15" ht="12.75" x14ac:dyDescent="0.2"/>
    <row r="16"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sheetData>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
  <sheetViews>
    <sheetView zoomScale="74" workbookViewId="0">
      <selection activeCell="B35" sqref="B35"/>
    </sheetView>
  </sheetViews>
  <sheetFormatPr defaultRowHeight="12.75" x14ac:dyDescent="0.2"/>
  <cols>
    <col min="1" max="1" width="17.7109375" customWidth="1"/>
    <col min="2" max="2" width="11" customWidth="1"/>
  </cols>
  <sheetData>
    <row r="2" spans="1:20" x14ac:dyDescent="0.2">
      <c r="A2" s="76" t="s">
        <v>348</v>
      </c>
      <c r="B2" s="46">
        <v>300</v>
      </c>
      <c r="C2" s="77"/>
    </row>
    <row r="3" spans="1:20" x14ac:dyDescent="0.2">
      <c r="A3" s="44"/>
      <c r="B3" s="10"/>
    </row>
    <row r="4" spans="1:20" x14ac:dyDescent="0.2">
      <c r="A4" s="47" t="s">
        <v>342</v>
      </c>
      <c r="B4" s="47" t="s">
        <v>343</v>
      </c>
    </row>
    <row r="5" spans="1:20" x14ac:dyDescent="0.2">
      <c r="A5" s="45">
        <f>100000</f>
        <v>100000</v>
      </c>
      <c r="B5" s="45">
        <f>$B$2/A5</f>
        <v>3.0000000000000001E-3</v>
      </c>
    </row>
    <row r="6" spans="1:20" x14ac:dyDescent="0.2">
      <c r="A6" s="45">
        <f>0.1</f>
        <v>0.1</v>
      </c>
      <c r="B6" s="45">
        <f>$B$2/A6</f>
        <v>3000</v>
      </c>
    </row>
    <row r="9" spans="1:20" x14ac:dyDescent="0.2">
      <c r="A9" s="76" t="s">
        <v>349</v>
      </c>
      <c r="B9" s="46">
        <v>2500</v>
      </c>
    </row>
    <row r="10" spans="1:20" x14ac:dyDescent="0.2">
      <c r="A10" s="44"/>
      <c r="B10" s="10"/>
    </row>
    <row r="11" spans="1:20" x14ac:dyDescent="0.2">
      <c r="A11" s="47" t="s">
        <v>342</v>
      </c>
      <c r="B11" s="47" t="s">
        <v>343</v>
      </c>
    </row>
    <row r="12" spans="1:20" x14ac:dyDescent="0.2">
      <c r="A12" s="45">
        <f>1000000</f>
        <v>1000000</v>
      </c>
      <c r="B12" s="45">
        <f>$B$9/A12</f>
        <v>2.5000000000000001E-3</v>
      </c>
    </row>
    <row r="13" spans="1:20" x14ac:dyDescent="0.2">
      <c r="A13" s="45">
        <f>0.1</f>
        <v>0.1</v>
      </c>
      <c r="B13" s="45">
        <f>$B$9/A13</f>
        <v>25000</v>
      </c>
    </row>
    <row r="16" spans="1:20" x14ac:dyDescent="0.2">
      <c r="T16" s="14"/>
    </row>
    <row r="18" spans="20:20" x14ac:dyDescent="0.2">
      <c r="T18" s="1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66"/>
  <sheetViews>
    <sheetView tabSelected="1" zoomScale="70" zoomScaleNormal="70" workbookViewId="0">
      <selection activeCell="T19" sqref="T19"/>
    </sheetView>
  </sheetViews>
  <sheetFormatPr defaultColWidth="12.7109375" defaultRowHeight="15.75" customHeight="1" x14ac:dyDescent="0.2"/>
  <cols>
    <col min="1" max="1" width="12.5703125" style="10" customWidth="1"/>
    <col min="2" max="2" width="10.7109375" style="10" customWidth="1"/>
    <col min="3" max="3" width="10.28515625" style="10" customWidth="1"/>
    <col min="4" max="4" width="10.85546875" customWidth="1"/>
    <col min="5" max="5" width="12.140625" customWidth="1"/>
  </cols>
  <sheetData>
    <row r="1" spans="1:5" ht="27.6" customHeight="1" x14ac:dyDescent="0.2">
      <c r="A1" s="43" t="s">
        <v>344</v>
      </c>
      <c r="B1" s="43" t="s">
        <v>345</v>
      </c>
      <c r="C1" s="43" t="s">
        <v>54</v>
      </c>
      <c r="D1" s="43" t="s">
        <v>346</v>
      </c>
      <c r="E1" s="58"/>
    </row>
    <row r="2" spans="1:5" ht="12.75" x14ac:dyDescent="0.2">
      <c r="A2" s="17">
        <f>'RC'!M2</f>
        <v>34.482758620689658</v>
      </c>
      <c r="B2" s="9">
        <f>IF(('RC'!$G2 &lt;&gt; "FLL"),'RC'!$Q2, NA())</f>
        <v>303.030303030303</v>
      </c>
      <c r="C2" s="9" t="e">
        <f>IF(('RC'!$G2 = "FLL"),'RC'!$Q2, NA())</f>
        <v>#N/A</v>
      </c>
      <c r="D2" s="9" t="e">
        <f>IF('RC'!$T2 &gt;= 2,'RC'!$Q2, NA())</f>
        <v>#N/A</v>
      </c>
      <c r="E2" s="9"/>
    </row>
    <row r="3" spans="1:5" ht="12.75" x14ac:dyDescent="0.2">
      <c r="A3" s="17">
        <f>'RC'!M3</f>
        <v>1.5</v>
      </c>
      <c r="B3" s="9">
        <f>IF(('RC'!$G3 &lt;&gt; "FLL"),'RC'!$Q3, NA())</f>
        <v>416.66666666666669</v>
      </c>
      <c r="C3" s="9" t="e">
        <f>IF(('RC'!$G3 = "FLL"),'RC'!$Q3, NA())</f>
        <v>#N/A</v>
      </c>
      <c r="D3" s="9" t="e">
        <f>IF('RC'!$T3 &gt;= 2,'RC'!$Q3, NA())</f>
        <v>#N/A</v>
      </c>
      <c r="E3" s="9"/>
    </row>
    <row r="4" spans="1:5" ht="12.75" x14ac:dyDescent="0.2">
      <c r="A4" s="17">
        <f>'RC'!M4</f>
        <v>6</v>
      </c>
      <c r="B4" s="9" t="e">
        <f>IF(('RC'!$G4 &lt;&gt; "FLL"),'RC'!$Q4, NA())</f>
        <v>#N/A</v>
      </c>
      <c r="C4" s="9">
        <f>IF(('RC'!$G4 = "FLL"),'RC'!$Q4, NA())</f>
        <v>90</v>
      </c>
      <c r="D4" s="9" t="e">
        <f>IF('RC'!$T4 &gt;= 2,'RC'!$Q4, NA())</f>
        <v>#N/A</v>
      </c>
      <c r="E4" s="9"/>
    </row>
    <row r="5" spans="1:5" ht="12.75" x14ac:dyDescent="0.2">
      <c r="A5" s="17">
        <f>'RC'!M5</f>
        <v>8</v>
      </c>
      <c r="B5" s="9" t="e">
        <f>IF(('RC'!$G5 &lt;&gt; "FLL"),'RC'!$Q5, NA())</f>
        <v>#N/A</v>
      </c>
      <c r="C5" s="9">
        <f>IF(('RC'!$G5 = "FLL"),'RC'!$Q5, NA())</f>
        <v>57.14</v>
      </c>
      <c r="D5" s="9" t="e">
        <f>IF('RC'!$T5 &gt;= 2,'RC'!$Q5, NA())</f>
        <v>#N/A</v>
      </c>
      <c r="E5" s="9"/>
    </row>
    <row r="6" spans="1:5" ht="12.75" x14ac:dyDescent="0.2">
      <c r="A6" s="17">
        <f>'RC'!M6</f>
        <v>5.6</v>
      </c>
      <c r="B6" s="9">
        <f>IF(('RC'!$G6 &lt;&gt; "FLL"),'RC'!$Q6, NA())</f>
        <v>125</v>
      </c>
      <c r="C6" s="9" t="e">
        <f>IF(('RC'!$G6 = "FLL"),'RC'!$Q6, NA())</f>
        <v>#N/A</v>
      </c>
      <c r="D6" s="9" t="e">
        <f>IF('RC'!$T6 &gt;= 2,'RC'!$Q6, NA())</f>
        <v>#N/A</v>
      </c>
      <c r="E6" s="9"/>
    </row>
    <row r="7" spans="1:5" ht="12.75" x14ac:dyDescent="0.2">
      <c r="A7" s="17">
        <f>'RC'!M7</f>
        <v>11.003667889296432</v>
      </c>
      <c r="B7" s="9">
        <f>IF(('RC'!$G7 &lt;&gt; "FLL"),'RC'!$Q7, NA())</f>
        <v>86.1</v>
      </c>
      <c r="C7" s="9" t="e">
        <f>IF(('RC'!$G7 = "FLL"),'RC'!$Q7, NA())</f>
        <v>#N/A</v>
      </c>
      <c r="D7" s="9" t="e">
        <f>IF('RC'!$T7 &gt;= 2,'RC'!$Q7, NA())</f>
        <v>#N/A</v>
      </c>
      <c r="E7" s="9"/>
    </row>
    <row r="8" spans="1:5" ht="12.75" x14ac:dyDescent="0.2">
      <c r="A8" s="17">
        <f>'RC'!M8</f>
        <v>3.2142857142857144</v>
      </c>
      <c r="B8" s="9" t="e">
        <f>IF(('RC'!$G8 &lt;&gt; "FLL"),'RC'!$Q8, NA())</f>
        <v>#N/A</v>
      </c>
      <c r="C8" s="9">
        <f>IF(('RC'!$G8 = "FLL"),'RC'!$Q8, NA())</f>
        <v>23.03</v>
      </c>
      <c r="D8" s="9" t="e">
        <f>IF('RC'!$T8 &gt;= 2,'RC'!$Q8, NA())</f>
        <v>#N/A</v>
      </c>
      <c r="E8" s="9"/>
    </row>
    <row r="9" spans="1:5" ht="12.75" x14ac:dyDescent="0.2">
      <c r="A9" s="17">
        <f>'RC'!M9</f>
        <v>16.666666666666668</v>
      </c>
      <c r="B9" s="9" t="e">
        <f>IF(('RC'!$G9 &lt;&gt; "FLL"),'RC'!$Q9, NA())</f>
        <v>#N/A</v>
      </c>
      <c r="C9" s="9">
        <f>IF(('RC'!$G9 = "FLL"),'RC'!$Q9, NA())</f>
        <v>24.24</v>
      </c>
      <c r="D9" s="9" t="e">
        <f>IF('RC'!$T9 &gt;= 2,'RC'!$Q9, NA())</f>
        <v>#N/A</v>
      </c>
      <c r="E9" s="9"/>
    </row>
    <row r="10" spans="1:5" ht="12.75" x14ac:dyDescent="0.2">
      <c r="A10" s="17">
        <f>'RC'!M10</f>
        <v>10</v>
      </c>
      <c r="B10" s="9" t="e">
        <f>IF(('RC'!$G10 &lt;&gt; "FLL"),'RC'!$Q10, NA())</f>
        <v>#N/A</v>
      </c>
      <c r="C10" s="9">
        <f>IF(('RC'!$G10 = "FLL"),'RC'!$Q10, NA())</f>
        <v>14</v>
      </c>
      <c r="D10" s="9">
        <f>IF('RC'!$T10 &gt;= 2,'RC'!$Q10, NA())</f>
        <v>14</v>
      </c>
      <c r="E10" s="9"/>
    </row>
    <row r="11" spans="1:5" ht="12.75" x14ac:dyDescent="0.2">
      <c r="A11" s="17">
        <f>'RC'!M11</f>
        <v>2.8000000000000003</v>
      </c>
      <c r="B11" s="9">
        <f>IF(('RC'!$G11 &lt;&gt; "FLL"),'RC'!$Q11, NA())</f>
        <v>104.62</v>
      </c>
      <c r="C11" s="9" t="e">
        <f>IF(('RC'!$G11 = "FLL"),'RC'!$Q11, NA())</f>
        <v>#N/A</v>
      </c>
      <c r="D11" s="9" t="e">
        <f>IF('RC'!$T11 &gt;= 2,'RC'!$Q11, NA())</f>
        <v>#N/A</v>
      </c>
      <c r="E11" s="9"/>
    </row>
    <row r="12" spans="1:5" ht="12.75" x14ac:dyDescent="0.2">
      <c r="A12" s="17">
        <f>'RC'!M12</f>
        <v>136.71875</v>
      </c>
      <c r="B12" s="9">
        <f>IF(('RC'!$G12 &lt;&gt; "FLL"),'RC'!$Q12, NA())</f>
        <v>16.670000000000002</v>
      </c>
      <c r="C12" s="9" t="e">
        <f>IF(('RC'!$G12 = "FLL"),'RC'!$Q12, NA())</f>
        <v>#N/A</v>
      </c>
      <c r="D12" s="9" t="e">
        <f>IF('RC'!$T12 &gt;= 2,'RC'!$Q12, NA())</f>
        <v>#N/A</v>
      </c>
      <c r="E12" s="9"/>
    </row>
    <row r="13" spans="1:5" ht="12.75" x14ac:dyDescent="0.2">
      <c r="A13" s="17">
        <f>'RC'!M13</f>
        <v>0.8125</v>
      </c>
      <c r="B13" s="9" t="e">
        <f>IF(('RC'!$G13 &lt;&gt; "FLL"),'RC'!$Q13, NA())</f>
        <v>#N/A</v>
      </c>
      <c r="C13" s="9">
        <f>IF(('RC'!$G13 = "FLL"),'RC'!$Q13, NA())</f>
        <v>67</v>
      </c>
      <c r="D13" s="9" t="e">
        <f>IF('RC'!$T13 &gt;= 2,'RC'!$Q13, NA())</f>
        <v>#N/A</v>
      </c>
      <c r="E13" s="9"/>
    </row>
    <row r="14" spans="1:5" ht="12.75" x14ac:dyDescent="0.2">
      <c r="A14" s="17">
        <f>'RC'!M14</f>
        <v>14.500768049155146</v>
      </c>
      <c r="B14" s="9">
        <f>IF(('RC'!$G14 &lt;&gt; "FLL"),'RC'!$Q14, NA())</f>
        <v>120</v>
      </c>
      <c r="C14" s="9" t="e">
        <f>IF(('RC'!$G14 = "FLL"),'RC'!$Q14, NA())</f>
        <v>#N/A</v>
      </c>
      <c r="D14" s="9" t="e">
        <f>IF('RC'!$T14 &gt;= 2,'RC'!$Q14, NA())</f>
        <v>#N/A</v>
      </c>
      <c r="E14" s="9"/>
    </row>
    <row r="15" spans="1:5" ht="12.75" x14ac:dyDescent="0.2">
      <c r="A15" s="17">
        <f>'RC'!M15</f>
        <v>6.4864864864864868</v>
      </c>
      <c r="B15" s="9">
        <f>IF(('RC'!$G15 &lt;&gt; "FLL"),'RC'!$Q15, NA())</f>
        <v>38.46</v>
      </c>
      <c r="C15" s="9" t="e">
        <f>IF(('RC'!$G15 = "FLL"),'RC'!$Q15, NA())</f>
        <v>#N/A</v>
      </c>
      <c r="D15" s="9" t="e">
        <f>IF('RC'!$T15 &gt;= 2,'RC'!$Q15, NA())</f>
        <v>#N/A</v>
      </c>
      <c r="E15" s="9"/>
    </row>
    <row r="16" spans="1:5" ht="12.75" x14ac:dyDescent="0.2">
      <c r="A16" s="17">
        <f>'RC'!M16</f>
        <v>7.8095238095238093</v>
      </c>
      <c r="B16" s="9">
        <f>IF(('RC'!$G16 &lt;&gt; "FLL"),'RC'!$Q16, NA())</f>
        <v>205</v>
      </c>
      <c r="C16" s="9" t="e">
        <f>IF(('RC'!$G16 = "FLL"),'RC'!$Q16, NA())</f>
        <v>#N/A</v>
      </c>
      <c r="D16" s="9" t="e">
        <f>IF('RC'!$T16 &gt;= 2,'RC'!$Q16, NA())</f>
        <v>#N/A</v>
      </c>
      <c r="E16" s="9"/>
    </row>
    <row r="17" spans="1:5" ht="12.75" x14ac:dyDescent="0.2">
      <c r="A17" s="17">
        <f>'RC'!M17</f>
        <v>0.78090909090909089</v>
      </c>
      <c r="B17" s="9">
        <f>IF(('RC'!$G17 &lt;&gt; "FLL"),'RC'!$Q17, NA())</f>
        <v>64.3</v>
      </c>
      <c r="C17" s="9" t="e">
        <f>IF(('RC'!$G17 = "FLL"),'RC'!$Q17, NA())</f>
        <v>#N/A</v>
      </c>
      <c r="D17" s="9" t="e">
        <f>IF('RC'!$T17 &gt;= 2,'RC'!$Q17, NA())</f>
        <v>#N/A</v>
      </c>
      <c r="E17" s="9"/>
    </row>
    <row r="18" spans="1:5" ht="12.75" x14ac:dyDescent="0.2">
      <c r="A18" s="17">
        <f>'RC'!M18</f>
        <v>0.50762195121951226</v>
      </c>
      <c r="B18" s="9">
        <f>IF(('RC'!$G18 &lt;&gt; "FLL"),'RC'!$Q18, NA())</f>
        <v>134</v>
      </c>
      <c r="C18" s="9" t="e">
        <f>IF(('RC'!$G18 = "FLL"),'RC'!$Q18, NA())</f>
        <v>#N/A</v>
      </c>
      <c r="D18" s="9" t="e">
        <f>IF('RC'!$T18 &gt;= 2,'RC'!$Q18, NA())</f>
        <v>#N/A</v>
      </c>
      <c r="E18" s="9"/>
    </row>
    <row r="19" spans="1:5" ht="12.75" x14ac:dyDescent="0.2">
      <c r="A19" s="17">
        <f>'RC'!M19</f>
        <v>5.79833984375</v>
      </c>
      <c r="B19" s="9">
        <f>IF(('RC'!$G19 &lt;&gt; "FLL"),'RC'!$Q19, NA())</f>
        <v>38.18</v>
      </c>
      <c r="C19" s="9" t="e">
        <f>IF(('RC'!$G19 = "FLL"),'RC'!$Q19, NA())</f>
        <v>#N/A</v>
      </c>
      <c r="D19" s="9" t="e">
        <f>IF('RC'!$T19 &gt;= 2,'RC'!$Q19, NA())</f>
        <v>#N/A</v>
      </c>
      <c r="E19" s="9"/>
    </row>
    <row r="20" spans="1:5" ht="12.75" x14ac:dyDescent="0.2">
      <c r="A20" s="17">
        <f>'RC'!M20</f>
        <v>72.5</v>
      </c>
      <c r="B20" s="9">
        <f>IF(('RC'!$G20 &lt;&gt; "FLL"),'RC'!$Q20, NA())</f>
        <v>2.4285714285714284</v>
      </c>
      <c r="C20" s="9" t="e">
        <f>IF(('RC'!$G20 = "FLL"),'RC'!$Q20, NA())</f>
        <v>#N/A</v>
      </c>
      <c r="D20" s="9">
        <f>IF('RC'!$T20 &gt;= 2,'RC'!$Q20, NA())</f>
        <v>2.4285714285714284</v>
      </c>
      <c r="E20" s="9"/>
    </row>
    <row r="21" spans="1:5" ht="12.75" x14ac:dyDescent="0.2">
      <c r="A21" s="17">
        <f>'RC'!M21</f>
        <v>11.276595744680851</v>
      </c>
      <c r="B21" s="9" t="e">
        <f>IF(('RC'!$G21 &lt;&gt; "FLL"),'RC'!$Q21, NA())</f>
        <v>#N/A</v>
      </c>
      <c r="C21" s="9">
        <f>IF(('RC'!$G21 = "FLL"),'RC'!$Q21, NA())</f>
        <v>42.42</v>
      </c>
      <c r="D21" s="9" t="e">
        <f>IF('RC'!$T21 &gt;= 2,'RC'!$Q21, NA())</f>
        <v>#N/A</v>
      </c>
      <c r="E21" s="9"/>
    </row>
    <row r="22" spans="1:5" ht="12.75" x14ac:dyDescent="0.2">
      <c r="A22" s="17">
        <f>'RC'!M22</f>
        <v>0.11803278688524591</v>
      </c>
      <c r="B22" s="9">
        <f>IF(('RC'!$G22 &lt;&gt; "FLL"),'RC'!$Q22, NA())</f>
        <v>327</v>
      </c>
      <c r="C22" s="9" t="e">
        <f>IF(('RC'!$G22 = "FLL"),'RC'!$Q22, NA())</f>
        <v>#N/A</v>
      </c>
      <c r="D22" s="9" t="e">
        <f>IF('RC'!$T22 &gt;= 2,'RC'!$Q22, NA())</f>
        <v>#N/A</v>
      </c>
      <c r="E22" s="9"/>
    </row>
    <row r="23" spans="1:5" ht="12.75" x14ac:dyDescent="0.2">
      <c r="A23" s="17">
        <f>'RC'!M23</f>
        <v>1.4119318181818181</v>
      </c>
      <c r="B23" s="9" t="e">
        <f>IF(('RC'!$G23 &lt;&gt; "FLL"),'RC'!$Q23, NA())</f>
        <v>#N/A</v>
      </c>
      <c r="C23" s="9">
        <f>IF(('RC'!$G23 = "FLL"),'RC'!$Q23, NA())</f>
        <v>27.4</v>
      </c>
      <c r="D23" s="9" t="e">
        <f>IF('RC'!$T23 &gt;= 2,'RC'!$Q23, NA())</f>
        <v>#N/A</v>
      </c>
      <c r="E23" s="9"/>
    </row>
    <row r="24" spans="1:5" ht="12.75" x14ac:dyDescent="0.2">
      <c r="A24" s="17">
        <f>'RC'!M24</f>
        <v>527.27272727272725</v>
      </c>
      <c r="B24" s="9">
        <f>IF(('RC'!$G24 &lt;&gt; "FLL"),'RC'!$Q24, NA())</f>
        <v>45</v>
      </c>
      <c r="C24" s="9" t="e">
        <f>IF(('RC'!$G24 = "FLL"),'RC'!$Q24, NA())</f>
        <v>#N/A</v>
      </c>
      <c r="D24" s="9" t="e">
        <f>IF('RC'!$T24 &gt;= 2,'RC'!$Q24, NA())</f>
        <v>#N/A</v>
      </c>
      <c r="E24" s="9"/>
    </row>
    <row r="25" spans="1:5" ht="12.75" x14ac:dyDescent="0.2">
      <c r="A25" s="17">
        <f>'RC'!M25</f>
        <v>1.5666666666666669</v>
      </c>
      <c r="B25" s="9" t="e">
        <f>IF(('RC'!$G25 &lt;&gt; "FLL"),'RC'!$Q25, NA())</f>
        <v>#N/A</v>
      </c>
      <c r="C25" s="9">
        <f>IF(('RC'!$G25 = "FLL"),'RC'!$Q25, NA())</f>
        <v>13.8</v>
      </c>
      <c r="D25" s="9">
        <f>IF('RC'!$T25 &gt;= 2,'RC'!$Q25, NA())</f>
        <v>13.8</v>
      </c>
      <c r="E25" s="9"/>
    </row>
    <row r="26" spans="1:5" ht="12.75" x14ac:dyDescent="0.2">
      <c r="A26" s="17">
        <f>'RC'!M26</f>
        <v>1.6574923547400613</v>
      </c>
      <c r="B26" s="9">
        <f>IF(('RC'!$G26 &lt;&gt; "FLL"),'RC'!$Q26, NA())</f>
        <v>99.5</v>
      </c>
      <c r="C26" s="9" t="e">
        <f>IF(('RC'!$G26 = "FLL"),'RC'!$Q26, NA())</f>
        <v>#N/A</v>
      </c>
      <c r="D26" s="9" t="e">
        <f>IF('RC'!$T26 &gt;= 2,'RC'!$Q26, NA())</f>
        <v>#N/A</v>
      </c>
      <c r="E26" s="9"/>
    </row>
    <row r="27" spans="1:5" ht="12.75" x14ac:dyDescent="0.2">
      <c r="A27" s="17">
        <f>'RC'!M27</f>
        <v>210</v>
      </c>
      <c r="B27" s="9">
        <f>IF(('RC'!$G27 &lt;&gt; "FLL"),'RC'!$Q27, NA())</f>
        <v>48.484848484848484</v>
      </c>
      <c r="C27" s="9" t="e">
        <f>IF(('RC'!$G27 = "FLL"),'RC'!$Q27, NA())</f>
        <v>#N/A</v>
      </c>
      <c r="D27" s="9" t="e">
        <f>IF('RC'!$T27 &gt;= 2,'RC'!$Q27, NA())</f>
        <v>#N/A</v>
      </c>
      <c r="E27" s="9"/>
    </row>
    <row r="28" spans="1:5" ht="12.75" x14ac:dyDescent="0.2">
      <c r="A28" s="17">
        <f>'RC'!M28</f>
        <v>14.940000000000003</v>
      </c>
      <c r="B28" s="9" t="e">
        <f>IF(('RC'!$G28 &lt;&gt; "FLL"),'RC'!$Q28, NA())</f>
        <v>#N/A</v>
      </c>
      <c r="C28" s="9">
        <f>IF(('RC'!$G28 = "FLL"),'RC'!$Q28, NA())</f>
        <v>10.65</v>
      </c>
      <c r="D28" s="9">
        <f>IF('RC'!$T28 &gt;= 2,'RC'!$Q28, NA())</f>
        <v>10.65</v>
      </c>
      <c r="E28" s="9"/>
    </row>
    <row r="29" spans="1:5" ht="12.75" x14ac:dyDescent="0.2">
      <c r="A29" s="17">
        <f>'RC'!M29</f>
        <v>0.83</v>
      </c>
      <c r="B29" s="9">
        <f>IF(('RC'!$G29 &lt;&gt; "FLL"),'RC'!$Q29, NA())</f>
        <v>40000</v>
      </c>
      <c r="C29" s="9" t="e">
        <f>IF(('RC'!$G29 = "FLL"),'RC'!$Q29, NA())</f>
        <v>#N/A</v>
      </c>
      <c r="D29" s="9" t="e">
        <f>IF('RC'!$T29 &gt;= 2,'RC'!$Q29, NA())</f>
        <v>#N/A</v>
      </c>
      <c r="E29" s="9"/>
    </row>
    <row r="30" spans="1:5" ht="12.75" x14ac:dyDescent="0.2">
      <c r="A30" s="17">
        <f>'RC'!M30</f>
        <v>1.3883792048929664</v>
      </c>
      <c r="B30" s="9" t="e">
        <f>IF(('RC'!$G30 &lt;&gt; "FLL"),'RC'!$Q30, NA())</f>
        <v>#N/A</v>
      </c>
      <c r="C30" s="9">
        <f>IF(('RC'!$G30 = "FLL"),'RC'!$Q30, NA())</f>
        <v>13.2</v>
      </c>
      <c r="D30" s="9">
        <f>IF('RC'!$T30 &gt;= 2,'RC'!$Q30, NA())</f>
        <v>13.2</v>
      </c>
      <c r="E30" s="9"/>
    </row>
    <row r="31" spans="1:5" ht="12.75" x14ac:dyDescent="0.2">
      <c r="A31" s="17">
        <f>'RC'!M31</f>
        <v>110.71428571428571</v>
      </c>
      <c r="B31" s="9" t="e">
        <f>IF(('RC'!$G31 &lt;&gt; "FLL"),'RC'!$Q31, NA())</f>
        <v>#N/A</v>
      </c>
      <c r="C31" s="9">
        <f>IF(('RC'!$G31 = "FLL"),'RC'!$Q31, NA())</f>
        <v>2.5</v>
      </c>
      <c r="D31" s="9">
        <f>IF('RC'!$T31 &gt;= 2,'RC'!$Q31, NA())</f>
        <v>2.5</v>
      </c>
      <c r="E31" s="9"/>
    </row>
    <row r="32" spans="1:5" ht="12.75" x14ac:dyDescent="0.2">
      <c r="A32" s="17">
        <f>'RC'!M32</f>
        <v>0.93442622950819665</v>
      </c>
      <c r="B32" s="9">
        <f>IF(('RC'!$G32 &lt;&gt; "FLL"),'RC'!$Q32, NA())</f>
        <v>153</v>
      </c>
      <c r="C32" s="9" t="e">
        <f>IF(('RC'!$G32 = "FLL"),'RC'!$Q32, NA())</f>
        <v>#N/A</v>
      </c>
      <c r="D32" s="9">
        <f>IF('RC'!$T32 &gt;= 2,'RC'!$Q32, NA())</f>
        <v>153</v>
      </c>
      <c r="E32" s="9"/>
    </row>
    <row r="33" spans="1:5" ht="12.75" x14ac:dyDescent="0.2">
      <c r="A33" s="17">
        <f>'RC'!M33</f>
        <v>5.6463414634146334</v>
      </c>
      <c r="B33" s="9">
        <f>IF(('RC'!$G33 &lt;&gt; "FLL"),'RC'!$Q33, NA())</f>
        <v>123</v>
      </c>
      <c r="C33" s="9" t="e">
        <f>IF(('RC'!$G33 = "FLL"),'RC'!$Q33, NA())</f>
        <v>#N/A</v>
      </c>
      <c r="D33" s="9" t="e">
        <f>IF('RC'!$T33 &gt;= 2,'RC'!$Q33, NA())</f>
        <v>#N/A</v>
      </c>
      <c r="E33" s="9"/>
    </row>
    <row r="34" spans="1:5" ht="12.75" x14ac:dyDescent="0.2">
      <c r="A34" s="17">
        <f>'RC'!M34</f>
        <v>3.666666666666667</v>
      </c>
      <c r="B34" s="9" t="e">
        <f>IF(('RC'!$G34 &lt;&gt; "FLL"),'RC'!$Q34, NA())</f>
        <v>#N/A</v>
      </c>
      <c r="C34" s="9">
        <f>IF(('RC'!$G34 = "FLL"),'RC'!$Q34, NA())</f>
        <v>48.69</v>
      </c>
      <c r="D34" s="9" t="e">
        <f>IF('RC'!$T34 &gt;= 2,'RC'!$Q34, NA())</f>
        <v>#N/A</v>
      </c>
      <c r="E34" s="9"/>
    </row>
    <row r="35" spans="1:5" ht="12.75" x14ac:dyDescent="0.2">
      <c r="A35" s="17">
        <f>'RC'!M35</f>
        <v>4</v>
      </c>
      <c r="B35" s="9" t="e">
        <f>IF(('RC'!$G35 &lt;&gt; "FLL"),'RC'!$Q35, NA())</f>
        <v>#N/A</v>
      </c>
      <c r="C35" s="9">
        <f>IF(('RC'!$G35 = "FLL"),'RC'!$Q35, NA())</f>
        <v>100</v>
      </c>
      <c r="D35" s="9" t="e">
        <f>IF('RC'!$T35 &gt;= 2,'RC'!$Q35, NA())</f>
        <v>#N/A</v>
      </c>
      <c r="E35" s="9"/>
    </row>
    <row r="36" spans="1:5" ht="12.75" x14ac:dyDescent="0.2">
      <c r="A36" s="17">
        <f>'RC'!M36</f>
        <v>65.714285714285708</v>
      </c>
      <c r="B36" s="9">
        <f>IF(('RC'!$G36 &lt;&gt; "FLL"),'RC'!$Q36, NA())</f>
        <v>4.3</v>
      </c>
      <c r="C36" s="9" t="e">
        <f>IF(('RC'!$G36 = "FLL"),'RC'!$Q36, NA())</f>
        <v>#N/A</v>
      </c>
      <c r="D36" s="9">
        <f>IF('RC'!$T36 &gt;= 2,'RC'!$Q36, NA())</f>
        <v>4.3</v>
      </c>
      <c r="E36" s="9"/>
    </row>
    <row r="37" spans="1:5" ht="12.75" x14ac:dyDescent="0.2">
      <c r="A37" s="17">
        <f>'RC'!M37</f>
        <v>0.57553956834532372</v>
      </c>
      <c r="B37" s="9" t="e">
        <f>IF(('RC'!$G37 &lt;&gt; "FLL"),'RC'!$Q37, NA())</f>
        <v>#N/A</v>
      </c>
      <c r="C37" s="9">
        <f>IF(('RC'!$G37 = "FLL"),'RC'!$Q37, NA())</f>
        <v>48</v>
      </c>
      <c r="D37" s="9">
        <f>IF('RC'!$T37 &gt;= 2,'RC'!$Q37, NA())</f>
        <v>48</v>
      </c>
      <c r="E37" s="9"/>
    </row>
    <row r="38" spans="1:5" ht="12.75" x14ac:dyDescent="0.2">
      <c r="A38" s="17">
        <f>'RC'!M38</f>
        <v>5.9913793103448274</v>
      </c>
      <c r="B38" s="9" t="e">
        <f>IF(('RC'!$G38 &lt;&gt; "FLL"),'RC'!$Q38, NA())</f>
        <v>#N/A</v>
      </c>
      <c r="C38" s="9">
        <f>IF(('RC'!$G38 = "FLL"),'RC'!$Q38, NA())</f>
        <v>8.6999999999999993</v>
      </c>
      <c r="D38" s="9" t="e">
        <f>IF('RC'!$T38 &gt;= 2,'RC'!$Q38, NA())</f>
        <v>#N/A</v>
      </c>
      <c r="E38" s="9"/>
    </row>
    <row r="39" spans="1:5" ht="12.75" x14ac:dyDescent="0.2">
      <c r="A39" s="17">
        <f>'RC'!M39</f>
        <v>1.1719999999999999</v>
      </c>
      <c r="B39" s="9" t="e">
        <f>IF(('RC'!$G39 &lt;&gt; "FLL"),'RC'!$Q39, NA())</f>
        <v>#N/A</v>
      </c>
      <c r="C39" s="9">
        <f>IF(('RC'!$G39 = "FLL"),'RC'!$Q39, NA())</f>
        <v>30.76923076923077</v>
      </c>
      <c r="D39" s="9" t="e">
        <f>IF('RC'!$T39 &gt;= 2,'RC'!$Q39, NA())</f>
        <v>#N/A</v>
      </c>
      <c r="E39" s="9"/>
    </row>
    <row r="40" spans="1:5" ht="12.75" x14ac:dyDescent="0.2">
      <c r="A40" s="17">
        <f>'RC'!M40</f>
        <v>20.952380952380953</v>
      </c>
      <c r="B40" s="9">
        <f>IF(('RC'!$G40 &lt;&gt; "FLL"),'RC'!$Q40, NA())</f>
        <v>137</v>
      </c>
      <c r="C40" s="9" t="e">
        <f>IF(('RC'!$G40 = "FLL"),'RC'!$Q40, NA())</f>
        <v>#N/A</v>
      </c>
      <c r="D40" s="9" t="e">
        <f>IF('RC'!$T40 &gt;= 2,'RC'!$Q40, NA())</f>
        <v>#N/A</v>
      </c>
      <c r="E40" s="9"/>
    </row>
    <row r="41" spans="1:5" ht="12.75" x14ac:dyDescent="0.2">
      <c r="A41" s="17">
        <f>'RC'!M41</f>
        <v>0.66666666666666663</v>
      </c>
      <c r="B41" s="9">
        <f>IF(('RC'!$G41 &lt;&gt; "FLL"),'RC'!$Q41, NA())</f>
        <v>214.28571428571428</v>
      </c>
      <c r="C41" s="9" t="e">
        <f>IF(('RC'!$G41 = "FLL"),'RC'!$Q41, NA())</f>
        <v>#N/A</v>
      </c>
      <c r="D41" s="9">
        <f>IF('RC'!$T41 &gt;= 2,'RC'!$Q41, NA())</f>
        <v>214.28571428571428</v>
      </c>
      <c r="E41" s="9"/>
    </row>
    <row r="42" spans="1:5" ht="12.75" x14ac:dyDescent="0.2">
      <c r="A42" s="17">
        <f>'RC'!M42</f>
        <v>9.9</v>
      </c>
      <c r="B42" s="9" t="e">
        <f>IF(('RC'!$G42 &lt;&gt; "FLL"),'RC'!$Q42, NA())</f>
        <v>#N/A</v>
      </c>
      <c r="C42" s="9">
        <f>IF(('RC'!$G42 = "FLL"),'RC'!$Q42, NA())</f>
        <v>6.1538461538461542</v>
      </c>
      <c r="D42" s="9" t="e">
        <f>IF('RC'!$T42 &gt;= 2,'RC'!$Q42, NA())</f>
        <v>#N/A</v>
      </c>
      <c r="E42" s="9"/>
    </row>
    <row r="43" spans="1:5" ht="12.75" x14ac:dyDescent="0.2">
      <c r="A43" s="17">
        <f>'RC'!M43</f>
        <v>9.9</v>
      </c>
      <c r="B43" s="9" t="e">
        <f>IF(('RC'!$G43 &lt;&gt; "FLL"),'RC'!$Q43, NA())</f>
        <v>#N/A</v>
      </c>
      <c r="C43" s="9">
        <f>IF(('RC'!$G43 = "FLL"),'RC'!$Q43, NA())</f>
        <v>3.0769230769230771</v>
      </c>
      <c r="D43" s="9">
        <f>IF('RC'!$T43 &gt;= 2,'RC'!$Q43, NA())</f>
        <v>3.0769230769230771</v>
      </c>
      <c r="E43" s="9"/>
    </row>
    <row r="44" spans="1:5" ht="12.75" x14ac:dyDescent="0.2">
      <c r="A44" s="17">
        <f>'RC'!M44</f>
        <v>13.75</v>
      </c>
      <c r="B44" s="9" t="e">
        <f>IF(('RC'!$G44 &lt;&gt; "FLL"),'RC'!$Q44, NA())</f>
        <v>#N/A</v>
      </c>
      <c r="C44" s="9">
        <f>IF(('RC'!$G44 = "FLL"),'RC'!$Q44, NA())</f>
        <v>1.3846153846153846</v>
      </c>
      <c r="D44" s="9">
        <f>IF('RC'!$T44 &gt;= 2,'RC'!$Q44, NA())</f>
        <v>1.3846153846153846</v>
      </c>
      <c r="E44" s="9"/>
    </row>
    <row r="45" spans="1:5" ht="12.75" x14ac:dyDescent="0.2">
      <c r="A45" s="17">
        <f>'RC'!M45</f>
        <v>1.0625</v>
      </c>
      <c r="B45" s="9" t="e">
        <f>IF(('RC'!$G45 &lt;&gt; "FLL"),'RC'!$Q45, NA())</f>
        <v>#N/A</v>
      </c>
      <c r="C45" s="9">
        <f>IF(('RC'!$G45 = "FLL"),'RC'!$Q45, NA())</f>
        <v>8.48</v>
      </c>
      <c r="D45" s="9">
        <f>IF('RC'!$T45 &gt;= 2,'RC'!$Q45, NA())</f>
        <v>8.48</v>
      </c>
      <c r="E45" s="9"/>
    </row>
    <row r="46" spans="1:5" ht="12.75" x14ac:dyDescent="0.2">
      <c r="A46" s="17">
        <f>'RC'!M46</f>
        <v>5.0714285714285712</v>
      </c>
      <c r="B46" s="9" t="e">
        <f>IF(('RC'!$G46 &lt;&gt; "FLL"),'RC'!$Q46, NA())</f>
        <v>#N/A</v>
      </c>
      <c r="C46" s="9">
        <f>IF(('RC'!$G46 = "FLL"),'RC'!$Q46, NA())</f>
        <v>2.56</v>
      </c>
      <c r="D46" s="9">
        <f>IF('RC'!$T46 &gt;= 2,'RC'!$Q46, NA())</f>
        <v>2.56</v>
      </c>
      <c r="E46" s="9"/>
    </row>
    <row r="47" spans="1:5" ht="12.75" x14ac:dyDescent="0.2">
      <c r="A47" s="17">
        <f>'RC'!M47</f>
        <v>10.909090909090908</v>
      </c>
      <c r="B47" s="9">
        <f>IF(('RC'!$G47 &lt;&gt; "FLL"),'RC'!$Q47, NA())</f>
        <v>36</v>
      </c>
      <c r="C47" s="9" t="e">
        <f>IF(('RC'!$G47 = "FLL"),'RC'!$Q47, NA())</f>
        <v>#N/A</v>
      </c>
      <c r="D47" s="9">
        <f>IF('RC'!$T47 &gt;= 2,'RC'!$Q47, NA())</f>
        <v>36</v>
      </c>
      <c r="E47" s="9"/>
    </row>
    <row r="48" spans="1:5" ht="12.75" x14ac:dyDescent="0.2">
      <c r="A48" s="17">
        <f>'RC'!M48</f>
        <v>0.19642857142857142</v>
      </c>
      <c r="B48" s="9">
        <f>IF(('RC'!$G48 &lt;&gt; "FLL"),'RC'!$Q48, NA())</f>
        <v>246</v>
      </c>
      <c r="C48" s="9" t="e">
        <f>IF(('RC'!$G48 = "FLL"),'RC'!$Q48, NA())</f>
        <v>#N/A</v>
      </c>
      <c r="D48" s="9" t="e">
        <f>IF('RC'!$T48 &gt;= 2,'RC'!$Q48, NA())</f>
        <v>#N/A</v>
      </c>
      <c r="E48" s="9"/>
    </row>
    <row r="49" spans="1:5" ht="12.75" x14ac:dyDescent="0.2">
      <c r="A49" s="17">
        <f>'RC'!M49</f>
        <v>1.01</v>
      </c>
      <c r="B49" s="9" t="e">
        <f>IF(('RC'!$G49 &lt;&gt; "FLL"),'RC'!$Q49, NA())</f>
        <v>#N/A</v>
      </c>
      <c r="C49" s="9">
        <f>IF(('RC'!$G49 = "FLL"),'RC'!$Q49, NA())</f>
        <v>2.074074074074074</v>
      </c>
      <c r="D49" s="9">
        <f>IF('RC'!$T49 &gt;= 2,'RC'!$Q49, NA())</f>
        <v>2.074074074074074</v>
      </c>
      <c r="E49" s="9"/>
    </row>
    <row r="50" spans="1:5" ht="12.75" x14ac:dyDescent="0.2">
      <c r="A50" s="17">
        <f>'RC'!M50</f>
        <v>8.5</v>
      </c>
      <c r="B50" s="9" t="e">
        <f>IF(('RC'!$G50 &lt;&gt; "FLL"),'RC'!$Q50, NA())</f>
        <v>#N/A</v>
      </c>
      <c r="C50" s="9">
        <f>IF(('RC'!$G50 = "FLL"),'RC'!$Q50, NA())</f>
        <v>32.941176470588232</v>
      </c>
      <c r="D50" s="9" t="e">
        <f>IF('RC'!$T50 &gt;= 2,'RC'!$Q50, NA())</f>
        <v>#N/A</v>
      </c>
      <c r="E50" s="9"/>
    </row>
    <row r="51" spans="1:5" ht="12.75" x14ac:dyDescent="0.2">
      <c r="A51" s="17">
        <f>'RC'!M51</f>
        <v>1.42</v>
      </c>
      <c r="B51" s="9" t="e">
        <f>IF(('RC'!$G51 &lt;&gt; "FLL"),'RC'!$Q51, NA())</f>
        <v>#N/A</v>
      </c>
      <c r="C51" s="9">
        <f>IF(('RC'!$G51 = "FLL"),'RC'!$Q51, NA())</f>
        <v>12.32</v>
      </c>
      <c r="D51" s="9">
        <f>IF('RC'!$T51 &gt;= 2,'RC'!$Q51, NA())</f>
        <v>12.32</v>
      </c>
      <c r="E51" s="9"/>
    </row>
    <row r="52" spans="1:5" ht="12.75" x14ac:dyDescent="0.2">
      <c r="A52" s="17">
        <f>'RC'!M52</f>
        <v>4.6399999999999997</v>
      </c>
      <c r="B52" s="9" t="e">
        <f>IF(('RC'!$G52 &lt;&gt; "FLL"),'RC'!$Q52, NA())</f>
        <v>#N/A</v>
      </c>
      <c r="C52" s="9">
        <f>IF(('RC'!$G52 = "FLL"),'RC'!$Q52, NA())</f>
        <v>6.8</v>
      </c>
      <c r="D52" s="9">
        <f>IF('RC'!$T52 &gt;= 2,'RC'!$Q52, NA())</f>
        <v>6.8</v>
      </c>
      <c r="E52" s="9"/>
    </row>
    <row r="53" spans="1:5" ht="12.75" x14ac:dyDescent="0.2">
      <c r="A53" s="17">
        <f>'RC'!M53</f>
        <v>1.4939024390243902</v>
      </c>
      <c r="B53" s="9" t="e">
        <f>IF(('RC'!$G53 &lt;&gt; "FLL"),'RC'!$Q53, NA())</f>
        <v>#N/A</v>
      </c>
      <c r="C53" s="9">
        <f>IF(('RC'!$G53 = "FLL"),'RC'!$Q53, NA())</f>
        <v>5.8615384615384611</v>
      </c>
      <c r="D53" s="9">
        <f>IF('RC'!$T53 &gt;= 2,'RC'!$Q53, NA())</f>
        <v>5.8615384615384611</v>
      </c>
      <c r="E53" s="9"/>
    </row>
    <row r="54" spans="1:5" ht="12.75" x14ac:dyDescent="0.2">
      <c r="A54" s="17">
        <f>'RC'!M54</f>
        <v>1.0857142857142859</v>
      </c>
      <c r="B54" s="9">
        <f>IF(('RC'!$G54 &lt;&gt; "FLL"),'RC'!$Q54, NA())</f>
        <v>12.5</v>
      </c>
      <c r="C54" s="9" t="e">
        <f>IF(('RC'!$G54 = "FLL"),'RC'!$Q54, NA())</f>
        <v>#N/A</v>
      </c>
      <c r="D54" s="9">
        <f>IF('RC'!$T54 &gt;= 2,'RC'!$Q54, NA())</f>
        <v>12.5</v>
      </c>
      <c r="E54" s="9"/>
    </row>
    <row r="55" spans="1:5" ht="12.75" x14ac:dyDescent="0.2">
      <c r="A55" s="17">
        <f>'RC'!M55</f>
        <v>0.36768802228412256</v>
      </c>
      <c r="B55" s="9" t="e">
        <f>IF(('RC'!$G55 &lt;&gt; "FLL"),'RC'!$Q55, NA())</f>
        <v>#N/A</v>
      </c>
      <c r="C55" s="9">
        <f>IF(('RC'!$G55 = "FLL"),'RC'!$Q55, NA())</f>
        <v>77.599999999999994</v>
      </c>
      <c r="D55" s="9" t="e">
        <f>IF('RC'!$T55 &gt;= 2,'RC'!$Q55, NA())</f>
        <v>#N/A</v>
      </c>
      <c r="E55" s="9"/>
    </row>
    <row r="56" spans="1:5" ht="12.75" x14ac:dyDescent="0.2">
      <c r="A56" s="17">
        <f>'RC'!M56</f>
        <v>2.737704918032787</v>
      </c>
      <c r="B56" s="9">
        <f>IF(('RC'!$G56 &lt;&gt; "FLL"),'RC'!$Q56, NA())</f>
        <v>32.299999999999997</v>
      </c>
      <c r="C56" s="9" t="e">
        <f>IF(('RC'!$G56 = "FLL"),'RC'!$Q56, NA())</f>
        <v>#N/A</v>
      </c>
      <c r="D56" s="9" t="e">
        <f>IF('RC'!$T56 &gt;= 2,'RC'!$Q56, NA())</f>
        <v>#N/A</v>
      </c>
    </row>
    <row r="57" spans="1:5" ht="12.75" x14ac:dyDescent="0.2">
      <c r="A57" s="17">
        <f>'RC'!M57</f>
        <v>0.88785046728971972</v>
      </c>
      <c r="B57" s="9" t="e">
        <f>IF(('RC'!$G57 &lt;&gt; "FLL"),'RC'!$Q57, NA())</f>
        <v>#N/A</v>
      </c>
      <c r="C57" s="9">
        <f>IF(('RC'!$G57 = "FLL"),'RC'!$Q57, NA())</f>
        <v>8</v>
      </c>
      <c r="D57" s="9">
        <f>IF('RC'!$T57 &gt;= 2,'RC'!$Q57, NA())</f>
        <v>8</v>
      </c>
    </row>
    <row r="58" spans="1:5" ht="12.75" x14ac:dyDescent="0.2">
      <c r="A58" s="17">
        <f>'RC'!M58</f>
        <v>7.5</v>
      </c>
      <c r="B58" s="9" t="e">
        <f>IF(('RC'!$G58 &lt;&gt; "FLL"),'RC'!$Q58, NA())</f>
        <v>#N/A</v>
      </c>
      <c r="C58" s="9">
        <f>IF(('RC'!$G58 = "FLL"),'RC'!$Q58, NA())</f>
        <v>2</v>
      </c>
      <c r="D58" s="9">
        <f>IF('RC'!$T58 &gt;= 2,'RC'!$Q58, NA())</f>
        <v>2</v>
      </c>
    </row>
    <row r="59" spans="1:5" ht="12.75" x14ac:dyDescent="0.2">
      <c r="A59" s="17">
        <f>'RC'!M59</f>
        <v>13.357142857142858</v>
      </c>
      <c r="B59" s="9" t="e">
        <f>IF(('RC'!$G59 &lt;&gt; "FLL"),'RC'!$Q59, NA())</f>
        <v>#N/A</v>
      </c>
      <c r="C59" s="9">
        <f>IF(('RC'!$G59 = "FLL"),'RC'!$Q59, NA())</f>
        <v>81</v>
      </c>
      <c r="D59" s="9" t="e">
        <f>IF('RC'!$T59 &gt;= 2,'RC'!$Q59, NA())</f>
        <v>#N/A</v>
      </c>
    </row>
    <row r="60" spans="1:5" ht="12.75" x14ac:dyDescent="0.2">
      <c r="A60" s="17">
        <f>'RC'!M60</f>
        <v>0.40600000000000008</v>
      </c>
      <c r="B60" s="9">
        <f>IF(('RC'!$G60 &lt;&gt; "FLL"),'RC'!$Q60, NA())</f>
        <v>14.545454545454545</v>
      </c>
      <c r="C60" s="9" t="e">
        <f>IF(('RC'!$G60 = "FLL"),'RC'!$Q60, NA())</f>
        <v>#N/A</v>
      </c>
      <c r="D60" s="9">
        <f>IF('RC'!$T60 &gt;= 2,'RC'!$Q60, NA())</f>
        <v>14.545454545454545</v>
      </c>
    </row>
    <row r="61" spans="1:5" ht="12.75" x14ac:dyDescent="0.2">
      <c r="A61" s="17">
        <f>'RC'!M61</f>
        <v>3.3043478260869561</v>
      </c>
      <c r="B61" s="9">
        <f>IF(('RC'!$G61 &lt;&gt; "FLL"),'RC'!$Q61, NA())</f>
        <v>12.7</v>
      </c>
      <c r="C61" s="9" t="e">
        <f>IF(('RC'!$G61 = "FLL"),'RC'!$Q61, NA())</f>
        <v>#N/A</v>
      </c>
      <c r="D61" s="9">
        <f>IF('RC'!$T61 &gt;= 2,'RC'!$Q61, NA())</f>
        <v>12.7</v>
      </c>
    </row>
    <row r="62" spans="1:5" ht="12.75" x14ac:dyDescent="0.2">
      <c r="A62" s="17">
        <f>'RC'!M62</f>
        <v>4.09375</v>
      </c>
      <c r="B62" s="9" t="e">
        <f>IF(('RC'!$G62 &lt;&gt; "FLL"),'RC'!$Q62, NA())</f>
        <v>#N/A</v>
      </c>
      <c r="C62" s="9">
        <f>IF(('RC'!$G62 = "FLL"),'RC'!$Q62, NA())</f>
        <v>10.909090909090908</v>
      </c>
      <c r="D62" s="9">
        <f>IF('RC'!$T62 &gt;= 2,'RC'!$Q62, NA())</f>
        <v>10.909090909090908</v>
      </c>
    </row>
    <row r="63" spans="1:5" ht="12.75" x14ac:dyDescent="0.2">
      <c r="A63" s="17">
        <f>'RC'!M63</f>
        <v>0.96842105263157896</v>
      </c>
      <c r="B63" s="9">
        <f>IF(('RC'!$G63 &lt;&gt; "FLL"),'RC'!$Q63, NA())</f>
        <v>40</v>
      </c>
      <c r="C63" s="9" t="e">
        <f>IF(('RC'!$G63 = "FLL"),'RC'!$Q63, NA())</f>
        <v>#N/A</v>
      </c>
      <c r="D63" s="9" t="e">
        <f>IF('RC'!$T63 &gt;= 2,'RC'!$Q63, NA())</f>
        <v>#N/A</v>
      </c>
    </row>
    <row r="64" spans="1:5" ht="12.75" x14ac:dyDescent="0.2">
      <c r="A64" s="17" t="e">
        <f>'RC'!M64</f>
        <v>#N/A</v>
      </c>
      <c r="B64" s="9" t="e">
        <f>IF(('RC'!$G64 &lt;&gt; "FLL"),'RC'!$Q64, NA())</f>
        <v>#N/A</v>
      </c>
      <c r="C64" s="9">
        <f>IF(('RC'!$G64 = "FLL"),'RC'!$Q64, NA())</f>
        <v>41.7</v>
      </c>
      <c r="D64" s="9" t="e">
        <f>IF('RC'!$T64 &gt;= 2,'RC'!$Q64, NA())</f>
        <v>#N/A</v>
      </c>
    </row>
    <row r="65" spans="1:4" ht="12.75" x14ac:dyDescent="0.2">
      <c r="A65" s="17">
        <f>'RC'!M65</f>
        <v>0.47499999999999998</v>
      </c>
      <c r="B65" s="9" t="e">
        <f>IF(('RC'!$G65 &lt;&gt; "FLL"),'RC'!$Q65, NA())</f>
        <v>#N/A</v>
      </c>
      <c r="C65" s="9">
        <f>IF(('RC'!$G65 = "FLL"),'RC'!$Q65, NA())</f>
        <v>266.66666666666669</v>
      </c>
      <c r="D65" s="9" t="e">
        <f>IF('RC'!$T65 &gt;= 2,'RC'!$Q65, NA())</f>
        <v>#N/A</v>
      </c>
    </row>
    <row r="66" spans="1:4" ht="15.75" customHeight="1" x14ac:dyDescent="0.2">
      <c r="A66" s="17">
        <f>'RC'!M66</f>
        <v>9.8125</v>
      </c>
      <c r="B66" s="9" t="e">
        <f>IF(('RC'!$G66 &lt;&gt; "FLL"),'RC'!$Q66, NA())</f>
        <v>#N/A</v>
      </c>
      <c r="C66" s="9">
        <f>IF(('RC'!$G66 = "FLL"),'RC'!$Q66, NA())</f>
        <v>5.384615384615385</v>
      </c>
      <c r="D66" s="9">
        <f>IF('RC'!$T66 &gt;= 2,'RC'!$Q66, NA())</f>
        <v>5.384615384615385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c1366f-7ef1-4268-b676-51a99b2b453a" xsi:nil="true"/>
    <lcf76f155ced4ddcb4097134ff3c332f xmlns="d03d2198-8d35-4cc0-a739-01c03c710b1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9D052BA2BFB14FB625FADD7E4C949A" ma:contentTypeVersion="17" ma:contentTypeDescription="Een nieuw document maken." ma:contentTypeScope="" ma:versionID="42674e32543d38add7539bf20c71e7d9">
  <xsd:schema xmlns:xsd="http://www.w3.org/2001/XMLSchema" xmlns:xs="http://www.w3.org/2001/XMLSchema" xmlns:p="http://schemas.microsoft.com/office/2006/metadata/properties" xmlns:ns2="36c1366f-7ef1-4268-b676-51a99b2b453a" xmlns:ns3="d03d2198-8d35-4cc0-a739-01c03c710b1c" targetNamespace="http://schemas.microsoft.com/office/2006/metadata/properties" ma:root="true" ma:fieldsID="cc9975bcb556ddb5f78ca034964698c4" ns2:_="" ns3:_="">
    <xsd:import namespace="36c1366f-7ef1-4268-b676-51a99b2b453a"/>
    <xsd:import namespace="d03d2198-8d35-4cc0-a739-01c03c710b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1366f-7ef1-4268-b676-51a99b2b453a"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2dec3651-69e2-45cd-b863-d01248e8d84e}" ma:internalName="TaxCatchAll" ma:showField="CatchAllData" ma:web="36c1366f-7ef1-4268-b676-51a99b2b453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3d2198-8d35-4cc0-a739-01c03c710b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0d2f2e1c-c095-4710-afda-8e7acdb03340"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565FA8-2972-4231-B198-CE90E700C970}">
  <ds:schemaRefs>
    <ds:schemaRef ds:uri="http://purl.org/dc/elements/1.1/"/>
    <ds:schemaRef ds:uri="d03d2198-8d35-4cc0-a739-01c03c710b1c"/>
    <ds:schemaRef ds:uri="36c1366f-7ef1-4268-b676-51a99b2b453a"/>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2B524AFC-F292-4EB5-997D-B4E42465900F}">
  <ds:schemaRefs>
    <ds:schemaRef ds:uri="http://schemas.microsoft.com/sharepoint/v3/contenttype/forms"/>
  </ds:schemaRefs>
</ds:datastoreItem>
</file>

<file path=customXml/itemProps3.xml><?xml version="1.0" encoding="utf-8"?>
<ds:datastoreItem xmlns:ds="http://schemas.openxmlformats.org/officeDocument/2006/customXml" ds:itemID="{CD6737C0-0F86-4129-8651-EEC88A7EE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c1366f-7ef1-4268-b676-51a99b2b453a"/>
    <ds:schemaRef ds:uri="d03d2198-8d35-4cc0-a739-01c03c710b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RC</vt:lpstr>
      <vt:lpstr>LC</vt:lpstr>
      <vt:lpstr>Other</vt:lpstr>
      <vt:lpstr>TC vs. Energy</vt:lpstr>
      <vt:lpstr>Lifetime TC vs. Energy</vt:lpstr>
      <vt:lpstr>TC vs. Tech</vt:lpstr>
      <vt:lpstr>TC vs Trims</vt:lpstr>
      <vt:lpstr>Jitter vs. Power</vt:lpstr>
      <vt:lpstr>TC vs. Energy (RC Arch.)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Kofi Makinwa</dc:creator>
  <cp:keywords/>
  <dc:description/>
  <cp:lastModifiedBy>Lukasz</cp:lastModifiedBy>
  <cp:revision/>
  <dcterms:created xsi:type="dcterms:W3CDTF">2025-07-21T21:09:36Z</dcterms:created>
  <dcterms:modified xsi:type="dcterms:W3CDTF">2025-09-08T07:57:36Z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0x010100639D052BA2BFB14FB625FADD7E4C949A</vt:lpwstr>
  </property>
  <property fmtid="{D5CDD505-2E9C-101B-9397-08002B2CF9AE}" pid="3" name="MediaServiceImageTags">
    <vt:lpwstr/>
  </property>
</Properties>
</file>